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lantemoran.sharepoint.com/sites/T000068/Shared Documents/Admin/CVTRS/2016/City of New Baltimore/"/>
    </mc:Choice>
  </mc:AlternateContent>
  <bookViews>
    <workbookView xWindow="1155" yWindow="960" windowWidth="27795" windowHeight="13350" firstSheet="1" activeTab="3"/>
  </bookViews>
  <sheets>
    <sheet name="Instructions" sheetId="14" state="hidden" r:id="rId1"/>
    <sheet name="2012A Unlimit Tax (Street 3)" sheetId="11" r:id="rId2"/>
    <sheet name="2011 Tax Oblig (Street 1 &amp; 2)" sheetId="7" r:id="rId3"/>
    <sheet name="Special Assess (Windridge)" sheetId="15" r:id="rId4"/>
    <sheet name="Firetruck" sheetId="16" r:id="rId5"/>
    <sheet name="2007 MI Clean Water State" sheetId="8" r:id="rId6"/>
    <sheet name="2012B Unlimit Tax (Water)" sheetId="5" r:id="rId7"/>
    <sheet name="2012A Unlimit Tax (Water)" sheetId="6" r:id="rId8"/>
    <sheet name="Paid in Full --&gt;" sheetId="13" state="hidden" r:id="rId9"/>
    <sheet name="2004 Unlimit Tax Obligation" sheetId="3" state="hidden" r:id="rId10"/>
    <sheet name="2005 Unlimit Tax Obligation" sheetId="4" state="hidden" r:id="rId11"/>
  </sheets>
  <definedNames>
    <definedName name="_xlnm.Print_Titles" localSheetId="9">'2004 Unlimit Tax Obligation'!$1:$6</definedName>
    <definedName name="_xlnm.Print_Titles" localSheetId="10">'2005 Unlimit Tax Obligation'!$1:$6</definedName>
    <definedName name="_xlnm.Print_Titles" localSheetId="5">'2007 MI Clean Water State'!$1:$6</definedName>
    <definedName name="_xlnm.Print_Titles" localSheetId="2">'2011 Tax Oblig (Street 1 &amp; 2)'!$1:$6</definedName>
    <definedName name="_xlnm.Print_Titles" localSheetId="1">'2012A Unlimit Tax (Street 3)'!$1:$6</definedName>
    <definedName name="_xlnm.Print_Titles" localSheetId="7">'2012A Unlimit Tax (Water)'!$1:$6</definedName>
    <definedName name="_xlnm.Print_Titles" localSheetId="6">'2012B Unlimit Tax (Water)'!$1:$6</definedName>
  </definedNames>
  <calcPr calcId="152511"/>
</workbook>
</file>

<file path=xl/calcChain.xml><?xml version="1.0" encoding="utf-8"?>
<calcChain xmlns="http://schemas.openxmlformats.org/spreadsheetml/2006/main">
  <c r="G15" i="11" l="1"/>
  <c r="E15" i="11"/>
  <c r="E14" i="11"/>
  <c r="E19" i="11" l="1"/>
  <c r="E18" i="11"/>
  <c r="E17" i="11"/>
  <c r="E16" i="11"/>
  <c r="G17" i="16"/>
  <c r="G14" i="16"/>
  <c r="C20" i="16"/>
  <c r="G18" i="16"/>
  <c r="G16" i="16"/>
  <c r="G15" i="16"/>
  <c r="E22" i="15"/>
  <c r="G22" i="15" s="1"/>
  <c r="E21" i="15"/>
  <c r="E20" i="15"/>
  <c r="E19" i="15"/>
  <c r="G19" i="15" s="1"/>
  <c r="E18" i="15"/>
  <c r="E17" i="15"/>
  <c r="E16" i="15"/>
  <c r="E15" i="15"/>
  <c r="E14" i="15"/>
  <c r="G21" i="15"/>
  <c r="G20" i="15"/>
  <c r="C25" i="15"/>
  <c r="G23" i="15"/>
  <c r="G18" i="15"/>
  <c r="G17" i="15"/>
  <c r="G16" i="15"/>
  <c r="G15" i="15"/>
  <c r="G14" i="15"/>
  <c r="G20" i="16" l="1"/>
  <c r="E20" i="16"/>
  <c r="E25" i="15"/>
  <c r="G25" i="15"/>
  <c r="E29" i="6"/>
  <c r="C29" i="6"/>
  <c r="G27" i="6"/>
  <c r="G26" i="6"/>
  <c r="G25" i="6"/>
  <c r="G24" i="6"/>
  <c r="G23" i="6"/>
  <c r="G22" i="6"/>
  <c r="G27" i="5"/>
  <c r="G26" i="5"/>
  <c r="G25" i="5"/>
  <c r="G24" i="5"/>
  <c r="G23" i="5"/>
  <c r="G15" i="4"/>
  <c r="E15" i="4"/>
  <c r="C15" i="4"/>
  <c r="G15" i="3"/>
  <c r="E15" i="3"/>
  <c r="C15" i="3"/>
  <c r="C21" i="11" l="1"/>
  <c r="E21" i="11"/>
  <c r="G19" i="11"/>
  <c r="G18" i="11"/>
  <c r="G17" i="11"/>
  <c r="G16" i="11"/>
  <c r="G14" i="11"/>
  <c r="G21" i="11" l="1"/>
  <c r="E28" i="8"/>
  <c r="C28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E20" i="7"/>
  <c r="C20" i="7"/>
  <c r="G18" i="7"/>
  <c r="G17" i="7"/>
  <c r="G16" i="7"/>
  <c r="G15" i="7"/>
  <c r="G14" i="7"/>
  <c r="G21" i="6"/>
  <c r="G20" i="6"/>
  <c r="G19" i="6"/>
  <c r="G18" i="6"/>
  <c r="G17" i="6"/>
  <c r="G16" i="6"/>
  <c r="G15" i="6"/>
  <c r="G14" i="6"/>
  <c r="G29" i="6" s="1"/>
  <c r="G22" i="5"/>
  <c r="E29" i="5"/>
  <c r="C29" i="5"/>
  <c r="G21" i="5"/>
  <c r="G20" i="5"/>
  <c r="G19" i="5"/>
  <c r="G18" i="5"/>
  <c r="G17" i="5"/>
  <c r="G16" i="5"/>
  <c r="G15" i="5"/>
  <c r="G14" i="5"/>
  <c r="G28" i="8" l="1"/>
  <c r="G20" i="7"/>
  <c r="G29" i="5"/>
</calcChain>
</file>

<file path=xl/sharedStrings.xml><?xml version="1.0" encoding="utf-8"?>
<sst xmlns="http://schemas.openxmlformats.org/spreadsheetml/2006/main" count="436" uniqueCount="65">
  <si>
    <t>Debt Service Report</t>
  </si>
  <si>
    <t>Local Unit Name:</t>
  </si>
  <si>
    <t>Local Unit Code:</t>
  </si>
  <si>
    <t>Current Fiscal Year End Date:</t>
  </si>
  <si>
    <t>Debt Name:</t>
  </si>
  <si>
    <t>Issuance Date:</t>
  </si>
  <si>
    <t>Issuance Amount:</t>
  </si>
  <si>
    <t>Debt Instrument (or Type):</t>
  </si>
  <si>
    <t>Repayment Source(s):</t>
  </si>
  <si>
    <t>Years Ending</t>
  </si>
  <si>
    <t>Principal</t>
  </si>
  <si>
    <t>Interest</t>
  </si>
  <si>
    <t>Total</t>
  </si>
  <si>
    <t>$</t>
  </si>
  <si>
    <t>Totals</t>
  </si>
  <si>
    <t>City of New Baltimore</t>
  </si>
  <si>
    <t>50-2060</t>
  </si>
  <si>
    <t>2012A Unlimited Tax Obligation (Street 3)</t>
  </si>
  <si>
    <t>Bond</t>
  </si>
  <si>
    <t>Levy</t>
  </si>
  <si>
    <t>2004 Unlimited Tax Obligation</t>
  </si>
  <si>
    <t>2005 Unlimited Tax Obligations</t>
  </si>
  <si>
    <t>2012B Unlimited Tax Obligations (Water)</t>
  </si>
  <si>
    <t>2012A Unlimited Tax Obligations (Water)</t>
  </si>
  <si>
    <t>Bonds</t>
  </si>
  <si>
    <t>2007 Michigan Clean Water State</t>
  </si>
  <si>
    <t>Sewer Rates</t>
  </si>
  <si>
    <t>INSTRUCTIONS FOR THE DEBT SERVICE REPORT TEMPLATE</t>
  </si>
  <si>
    <t xml:space="preserve">To fill out the Debt Service Report, you will need a copy of each of your debt service schedules </t>
  </si>
  <si>
    <t>(including, but not limited to, notes, bonds, certificates, mortgages, loans, leases or other</t>
  </si>
  <si>
    <t xml:space="preserve">agreements between a lender and a borrower). Report debt service requirements for each debt </t>
  </si>
  <si>
    <t xml:space="preserve">issuance separately. Fill in the yellow highlighted portions; everything else will be calculated for </t>
  </si>
  <si>
    <t>you.</t>
  </si>
  <si>
    <t>1.</t>
  </si>
  <si>
    <t>Fill in the Local Unit Name, Local Unit Code, and Current Fiscal Year End Date.</t>
  </si>
  <si>
    <t>2.</t>
  </si>
  <si>
    <t>For additional debt issuances, copy and paste the "Debt Service" tab as needed.</t>
  </si>
  <si>
    <t>3.</t>
  </si>
  <si>
    <t xml:space="preserve">For each debt, fill in the Debt Name, Issuance Date, Issuance Amount, Debt Instrument </t>
  </si>
  <si>
    <t xml:space="preserve">(or Type), and Repayment Source(s). </t>
  </si>
  <si>
    <t>a.</t>
  </si>
  <si>
    <t xml:space="preserve">Examples of debt instruments include, but are not limited to, notes, bonds, </t>
  </si>
  <si>
    <t xml:space="preserve">certificates, mortgages, loans, leases or other agreements between a lender </t>
  </si>
  <si>
    <t>and a borrower.</t>
  </si>
  <si>
    <t>4.</t>
  </si>
  <si>
    <t xml:space="preserve">Years Ending column - Enter the fiscal year end date in the Years Ending column. Add </t>
  </si>
  <si>
    <t xml:space="preserve">more rows as necessary to report all the current and future annual debt service </t>
  </si>
  <si>
    <r>
      <t xml:space="preserve">requirements for the debt issuance </t>
    </r>
    <r>
      <rPr>
        <u/>
        <sz val="11"/>
        <color indexed="8"/>
        <rFont val="Arial"/>
        <family val="2"/>
      </rPr>
      <t>until it reaches maturity or is paid in full</t>
    </r>
    <r>
      <rPr>
        <sz val="11"/>
        <color indexed="8"/>
        <rFont val="Arial"/>
        <family val="2"/>
      </rPr>
      <t>.</t>
    </r>
  </si>
  <si>
    <t>5.</t>
  </si>
  <si>
    <t xml:space="preserve">Principal and Interest columns - Fill in the Principal and Interest amounts off the debt </t>
  </si>
  <si>
    <t xml:space="preserve">service schedule(s).  </t>
  </si>
  <si>
    <t>6.</t>
  </si>
  <si>
    <t>Commentary box - Provide additional information as necessary.</t>
  </si>
  <si>
    <t>Before publishing the Debt Service Report on your website, we highly recommend</t>
  </si>
  <si>
    <t>you "Hide" the "Instructions" tab so that this document will be user-friendly. To hide</t>
  </si>
  <si>
    <t>a tab (or row), right click on the tab (or row) and select "Hide".</t>
  </si>
  <si>
    <t>Make sure when you print or save this document to a PDF, you print the "Debt Service" tab.</t>
  </si>
  <si>
    <t>DEBT SERVICE REPORT EXAMPLE</t>
  </si>
  <si>
    <t>Commentary:</t>
  </si>
  <si>
    <t>2011 Unlimited Tax Obligations                               (Street 1 &amp; 2)</t>
  </si>
  <si>
    <t>Special Assessment Bond (Windridge)</t>
  </si>
  <si>
    <t>Firetruck</t>
  </si>
  <si>
    <t>Loan</t>
  </si>
  <si>
    <t>Unrestricted General Fund revenues</t>
  </si>
  <si>
    <t xml:space="preserve">special assessment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</si>
</sst>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3" formatCode="_(* #,##0.00_);_(* \(#,##0.00\);_(* &quot;-&quot;??_);_(@_)"/>
    <numFmt numFmtId="164" formatCode="##&quot;-&quot;####"/>
    <numFmt numFmtId="165" formatCode="&quot;$&quot;#,##0"/>
    <numFmt numFmtId="166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u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43" fontId="4" fillId="0" borderId="0" applyFont="0" applyFill="0" applyBorder="0" applyAlignment="0" applyProtection="0"/>
    <xf numFmtId="41" fontId="8" fillId="0" borderId="0"/>
    <xf numFmtId="41" fontId="8" fillId="0" borderId="0"/>
  </cellStyleXfs>
  <cellXfs count="59">
    <xf numFmtId="0" fontId="0" fillId="0" borderId="0" xfId="0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2" fillId="2" borderId="0" xfId="0" applyFont="1" applyFill="1"/>
    <xf numFmtId="0" fontId="3" fillId="2" borderId="0" xfId="0" applyFont="1" applyFill="1"/>
    <xf numFmtId="0" fontId="5" fillId="2" borderId="0" xfId="1" applyFont="1" applyFill="1"/>
    <xf numFmtId="0" fontId="4" fillId="2" borderId="0" xfId="1" applyFont="1" applyFill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166" fontId="4" fillId="3" borderId="0" xfId="2" applyNumberFormat="1" applyFont="1" applyFill="1" applyProtection="1">
      <protection locked="0"/>
    </xf>
    <xf numFmtId="166" fontId="4" fillId="2" borderId="0" xfId="2" applyNumberFormat="1" applyFont="1" applyFill="1" applyProtection="1">
      <protection locked="0"/>
    </xf>
    <xf numFmtId="0" fontId="5" fillId="2" borderId="0" xfId="1" applyFont="1" applyFill="1" applyBorder="1"/>
    <xf numFmtId="0" fontId="2" fillId="2" borderId="0" xfId="0" applyFont="1" applyFill="1" applyAlignment="1">
      <alignment horizontal="right"/>
    </xf>
    <xf numFmtId="166" fontId="5" fillId="2" borderId="0" xfId="2" applyNumberFormat="1" applyFont="1" applyFill="1" applyProtection="1">
      <protection locked="0"/>
    </xf>
    <xf numFmtId="0" fontId="6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166" fontId="4" fillId="0" borderId="0" xfId="2" applyNumberFormat="1" applyFont="1" applyFill="1" applyProtection="1">
      <protection locked="0"/>
    </xf>
    <xf numFmtId="0" fontId="0" fillId="0" borderId="0" xfId="0" applyFill="1"/>
    <xf numFmtId="166" fontId="5" fillId="2" borderId="3" xfId="2" applyNumberFormat="1" applyFont="1" applyFill="1" applyBorder="1" applyProtection="1">
      <protection locked="0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6" fillId="0" borderId="0" xfId="0" applyFont="1" applyFill="1"/>
    <xf numFmtId="49" fontId="6" fillId="0" borderId="0" xfId="0" applyNumberFormat="1" applyFont="1" applyFill="1" applyAlignment="1"/>
    <xf numFmtId="49" fontId="6" fillId="0" borderId="0" xfId="0" applyNumberFormat="1" applyFont="1" applyFill="1"/>
    <xf numFmtId="49" fontId="6" fillId="0" borderId="0" xfId="0" applyNumberFormat="1" applyFont="1"/>
    <xf numFmtId="49" fontId="6" fillId="0" borderId="0" xfId="0" quotePrefix="1" applyNumberFormat="1" applyFont="1" applyFill="1"/>
    <xf numFmtId="49" fontId="6" fillId="0" borderId="0" xfId="0" applyNumberFormat="1" applyFont="1" applyAlignment="1">
      <alignment horizontal="left" vertical="center"/>
    </xf>
    <xf numFmtId="49" fontId="11" fillId="0" borderId="0" xfId="4" applyNumberFormat="1" applyFont="1" applyFill="1" applyAlignment="1"/>
    <xf numFmtId="0" fontId="6" fillId="0" borderId="0" xfId="0" applyFont="1" applyFill="1" applyAlignment="1"/>
    <xf numFmtId="49" fontId="6" fillId="0" borderId="0" xfId="4" applyNumberFormat="1" applyFont="1" applyFill="1"/>
    <xf numFmtId="49" fontId="7" fillId="0" borderId="0" xfId="3" applyNumberFormat="1" applyFont="1" applyFill="1" applyAlignment="1">
      <alignment horizontal="center" vertical="top"/>
    </xf>
    <xf numFmtId="49" fontId="7" fillId="0" borderId="0" xfId="0" applyNumberFormat="1" applyFont="1" applyFill="1" applyAlignment="1">
      <alignment horizontal="center"/>
    </xf>
    <xf numFmtId="49" fontId="6" fillId="0" borderId="0" xfId="0" applyNumberFormat="1" applyFont="1" applyFill="1" applyAlignment="1"/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165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164" fontId="3" fillId="3" borderId="0" xfId="0" applyNumberFormat="1" applyFont="1" applyFill="1" applyAlignment="1">
      <alignment horizontal="center"/>
    </xf>
    <xf numFmtId="14" fontId="4" fillId="3" borderId="0" xfId="0" applyNumberFormat="1" applyFont="1" applyFill="1" applyAlignment="1">
      <alignment horizontal="center"/>
    </xf>
    <xf numFmtId="14" fontId="2" fillId="3" borderId="0" xfId="0" applyNumberFormat="1" applyFont="1" applyFill="1" applyBorder="1" applyAlignment="1">
      <alignment horizontal="center"/>
    </xf>
    <xf numFmtId="14" fontId="2" fillId="3" borderId="0" xfId="0" applyNumberFormat="1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/>
    </xf>
  </cellXfs>
  <cellStyles count="5">
    <cellStyle name="Comma 2" xfId="2"/>
    <cellStyle name="Normal" xfId="0" builtinId="0"/>
    <cellStyle name="Normal 2" xfId="1"/>
    <cellStyle name="Normal 3" xfId="3"/>
    <cellStyle name="Normal 5" xfId="4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38</xdr:row>
      <xdr:rowOff>57150</xdr:rowOff>
    </xdr:from>
    <xdr:to>
      <xdr:col>10</xdr:col>
      <xdr:colOff>295275</xdr:colOff>
      <xdr:row>72</xdr:row>
      <xdr:rowOff>123825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134225"/>
          <a:ext cx="4552950" cy="65436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showGridLines="0" topLeftCell="A31" workbookViewId="0">
      <selection activeCell="Q62" sqref="Q62"/>
    </sheetView>
  </sheetViews>
  <sheetFormatPr defaultRowHeight="14.25" x14ac:dyDescent="0.2"/>
  <cols>
    <col min="1" max="1" width="3.5703125" style="31" customWidth="1"/>
    <col min="2" max="2" width="2.7109375" style="31" customWidth="1"/>
    <col min="3" max="3" width="3.5703125" style="31" customWidth="1"/>
    <col min="4" max="4" width="2.7109375" style="31" customWidth="1"/>
    <col min="5" max="12" width="9.140625" style="31"/>
    <col min="13" max="256" width="9.140625" style="29"/>
    <col min="257" max="257" width="3.5703125" style="29" customWidth="1"/>
    <col min="258" max="258" width="2.7109375" style="29" customWidth="1"/>
    <col min="259" max="259" width="3.5703125" style="29" customWidth="1"/>
    <col min="260" max="260" width="2.7109375" style="29" customWidth="1"/>
    <col min="261" max="512" width="9.140625" style="29"/>
    <col min="513" max="513" width="3.5703125" style="29" customWidth="1"/>
    <col min="514" max="514" width="2.7109375" style="29" customWidth="1"/>
    <col min="515" max="515" width="3.5703125" style="29" customWidth="1"/>
    <col min="516" max="516" width="2.7109375" style="29" customWidth="1"/>
    <col min="517" max="768" width="9.140625" style="29"/>
    <col min="769" max="769" width="3.5703125" style="29" customWidth="1"/>
    <col min="770" max="770" width="2.7109375" style="29" customWidth="1"/>
    <col min="771" max="771" width="3.5703125" style="29" customWidth="1"/>
    <col min="772" max="772" width="2.7109375" style="29" customWidth="1"/>
    <col min="773" max="1024" width="9.140625" style="29"/>
    <col min="1025" max="1025" width="3.5703125" style="29" customWidth="1"/>
    <col min="1026" max="1026" width="2.7109375" style="29" customWidth="1"/>
    <col min="1027" max="1027" width="3.5703125" style="29" customWidth="1"/>
    <col min="1028" max="1028" width="2.7109375" style="29" customWidth="1"/>
    <col min="1029" max="1280" width="9.140625" style="29"/>
    <col min="1281" max="1281" width="3.5703125" style="29" customWidth="1"/>
    <col min="1282" max="1282" width="2.7109375" style="29" customWidth="1"/>
    <col min="1283" max="1283" width="3.5703125" style="29" customWidth="1"/>
    <col min="1284" max="1284" width="2.7109375" style="29" customWidth="1"/>
    <col min="1285" max="1536" width="9.140625" style="29"/>
    <col min="1537" max="1537" width="3.5703125" style="29" customWidth="1"/>
    <col min="1538" max="1538" width="2.7109375" style="29" customWidth="1"/>
    <col min="1539" max="1539" width="3.5703125" style="29" customWidth="1"/>
    <col min="1540" max="1540" width="2.7109375" style="29" customWidth="1"/>
    <col min="1541" max="1792" width="9.140625" style="29"/>
    <col min="1793" max="1793" width="3.5703125" style="29" customWidth="1"/>
    <col min="1794" max="1794" width="2.7109375" style="29" customWidth="1"/>
    <col min="1795" max="1795" width="3.5703125" style="29" customWidth="1"/>
    <col min="1796" max="1796" width="2.7109375" style="29" customWidth="1"/>
    <col min="1797" max="2048" width="9.140625" style="29"/>
    <col min="2049" max="2049" width="3.5703125" style="29" customWidth="1"/>
    <col min="2050" max="2050" width="2.7109375" style="29" customWidth="1"/>
    <col min="2051" max="2051" width="3.5703125" style="29" customWidth="1"/>
    <col min="2052" max="2052" width="2.7109375" style="29" customWidth="1"/>
    <col min="2053" max="2304" width="9.140625" style="29"/>
    <col min="2305" max="2305" width="3.5703125" style="29" customWidth="1"/>
    <col min="2306" max="2306" width="2.7109375" style="29" customWidth="1"/>
    <col min="2307" max="2307" width="3.5703125" style="29" customWidth="1"/>
    <col min="2308" max="2308" width="2.7109375" style="29" customWidth="1"/>
    <col min="2309" max="2560" width="9.140625" style="29"/>
    <col min="2561" max="2561" width="3.5703125" style="29" customWidth="1"/>
    <col min="2562" max="2562" width="2.7109375" style="29" customWidth="1"/>
    <col min="2563" max="2563" width="3.5703125" style="29" customWidth="1"/>
    <col min="2564" max="2564" width="2.7109375" style="29" customWidth="1"/>
    <col min="2565" max="2816" width="9.140625" style="29"/>
    <col min="2817" max="2817" width="3.5703125" style="29" customWidth="1"/>
    <col min="2818" max="2818" width="2.7109375" style="29" customWidth="1"/>
    <col min="2819" max="2819" width="3.5703125" style="29" customWidth="1"/>
    <col min="2820" max="2820" width="2.7109375" style="29" customWidth="1"/>
    <col min="2821" max="3072" width="9.140625" style="29"/>
    <col min="3073" max="3073" width="3.5703125" style="29" customWidth="1"/>
    <col min="3074" max="3074" width="2.7109375" style="29" customWidth="1"/>
    <col min="3075" max="3075" width="3.5703125" style="29" customWidth="1"/>
    <col min="3076" max="3076" width="2.7109375" style="29" customWidth="1"/>
    <col min="3077" max="3328" width="9.140625" style="29"/>
    <col min="3329" max="3329" width="3.5703125" style="29" customWidth="1"/>
    <col min="3330" max="3330" width="2.7109375" style="29" customWidth="1"/>
    <col min="3331" max="3331" width="3.5703125" style="29" customWidth="1"/>
    <col min="3332" max="3332" width="2.7109375" style="29" customWidth="1"/>
    <col min="3333" max="3584" width="9.140625" style="29"/>
    <col min="3585" max="3585" width="3.5703125" style="29" customWidth="1"/>
    <col min="3586" max="3586" width="2.7109375" style="29" customWidth="1"/>
    <col min="3587" max="3587" width="3.5703125" style="29" customWidth="1"/>
    <col min="3588" max="3588" width="2.7109375" style="29" customWidth="1"/>
    <col min="3589" max="3840" width="9.140625" style="29"/>
    <col min="3841" max="3841" width="3.5703125" style="29" customWidth="1"/>
    <col min="3842" max="3842" width="2.7109375" style="29" customWidth="1"/>
    <col min="3843" max="3843" width="3.5703125" style="29" customWidth="1"/>
    <col min="3844" max="3844" width="2.7109375" style="29" customWidth="1"/>
    <col min="3845" max="4096" width="9.140625" style="29"/>
    <col min="4097" max="4097" width="3.5703125" style="29" customWidth="1"/>
    <col min="4098" max="4098" width="2.7109375" style="29" customWidth="1"/>
    <col min="4099" max="4099" width="3.5703125" style="29" customWidth="1"/>
    <col min="4100" max="4100" width="2.7109375" style="29" customWidth="1"/>
    <col min="4101" max="4352" width="9.140625" style="29"/>
    <col min="4353" max="4353" width="3.5703125" style="29" customWidth="1"/>
    <col min="4354" max="4354" width="2.7109375" style="29" customWidth="1"/>
    <col min="4355" max="4355" width="3.5703125" style="29" customWidth="1"/>
    <col min="4356" max="4356" width="2.7109375" style="29" customWidth="1"/>
    <col min="4357" max="4608" width="9.140625" style="29"/>
    <col min="4609" max="4609" width="3.5703125" style="29" customWidth="1"/>
    <col min="4610" max="4610" width="2.7109375" style="29" customWidth="1"/>
    <col min="4611" max="4611" width="3.5703125" style="29" customWidth="1"/>
    <col min="4612" max="4612" width="2.7109375" style="29" customWidth="1"/>
    <col min="4613" max="4864" width="9.140625" style="29"/>
    <col min="4865" max="4865" width="3.5703125" style="29" customWidth="1"/>
    <col min="4866" max="4866" width="2.7109375" style="29" customWidth="1"/>
    <col min="4867" max="4867" width="3.5703125" style="29" customWidth="1"/>
    <col min="4868" max="4868" width="2.7109375" style="29" customWidth="1"/>
    <col min="4869" max="5120" width="9.140625" style="29"/>
    <col min="5121" max="5121" width="3.5703125" style="29" customWidth="1"/>
    <col min="5122" max="5122" width="2.7109375" style="29" customWidth="1"/>
    <col min="5123" max="5123" width="3.5703125" style="29" customWidth="1"/>
    <col min="5124" max="5124" width="2.7109375" style="29" customWidth="1"/>
    <col min="5125" max="5376" width="9.140625" style="29"/>
    <col min="5377" max="5377" width="3.5703125" style="29" customWidth="1"/>
    <col min="5378" max="5378" width="2.7109375" style="29" customWidth="1"/>
    <col min="5379" max="5379" width="3.5703125" style="29" customWidth="1"/>
    <col min="5380" max="5380" width="2.7109375" style="29" customWidth="1"/>
    <col min="5381" max="5632" width="9.140625" style="29"/>
    <col min="5633" max="5633" width="3.5703125" style="29" customWidth="1"/>
    <col min="5634" max="5634" width="2.7109375" style="29" customWidth="1"/>
    <col min="5635" max="5635" width="3.5703125" style="29" customWidth="1"/>
    <col min="5636" max="5636" width="2.7109375" style="29" customWidth="1"/>
    <col min="5637" max="5888" width="9.140625" style="29"/>
    <col min="5889" max="5889" width="3.5703125" style="29" customWidth="1"/>
    <col min="5890" max="5890" width="2.7109375" style="29" customWidth="1"/>
    <col min="5891" max="5891" width="3.5703125" style="29" customWidth="1"/>
    <col min="5892" max="5892" width="2.7109375" style="29" customWidth="1"/>
    <col min="5893" max="6144" width="9.140625" style="29"/>
    <col min="6145" max="6145" width="3.5703125" style="29" customWidth="1"/>
    <col min="6146" max="6146" width="2.7109375" style="29" customWidth="1"/>
    <col min="6147" max="6147" width="3.5703125" style="29" customWidth="1"/>
    <col min="6148" max="6148" width="2.7109375" style="29" customWidth="1"/>
    <col min="6149" max="6400" width="9.140625" style="29"/>
    <col min="6401" max="6401" width="3.5703125" style="29" customWidth="1"/>
    <col min="6402" max="6402" width="2.7109375" style="29" customWidth="1"/>
    <col min="6403" max="6403" width="3.5703125" style="29" customWidth="1"/>
    <col min="6404" max="6404" width="2.7109375" style="29" customWidth="1"/>
    <col min="6405" max="6656" width="9.140625" style="29"/>
    <col min="6657" max="6657" width="3.5703125" style="29" customWidth="1"/>
    <col min="6658" max="6658" width="2.7109375" style="29" customWidth="1"/>
    <col min="6659" max="6659" width="3.5703125" style="29" customWidth="1"/>
    <col min="6660" max="6660" width="2.7109375" style="29" customWidth="1"/>
    <col min="6661" max="6912" width="9.140625" style="29"/>
    <col min="6913" max="6913" width="3.5703125" style="29" customWidth="1"/>
    <col min="6914" max="6914" width="2.7109375" style="29" customWidth="1"/>
    <col min="6915" max="6915" width="3.5703125" style="29" customWidth="1"/>
    <col min="6916" max="6916" width="2.7109375" style="29" customWidth="1"/>
    <col min="6917" max="7168" width="9.140625" style="29"/>
    <col min="7169" max="7169" width="3.5703125" style="29" customWidth="1"/>
    <col min="7170" max="7170" width="2.7109375" style="29" customWidth="1"/>
    <col min="7171" max="7171" width="3.5703125" style="29" customWidth="1"/>
    <col min="7172" max="7172" width="2.7109375" style="29" customWidth="1"/>
    <col min="7173" max="7424" width="9.140625" style="29"/>
    <col min="7425" max="7425" width="3.5703125" style="29" customWidth="1"/>
    <col min="7426" max="7426" width="2.7109375" style="29" customWidth="1"/>
    <col min="7427" max="7427" width="3.5703125" style="29" customWidth="1"/>
    <col min="7428" max="7428" width="2.7109375" style="29" customWidth="1"/>
    <col min="7429" max="7680" width="9.140625" style="29"/>
    <col min="7681" max="7681" width="3.5703125" style="29" customWidth="1"/>
    <col min="7682" max="7682" width="2.7109375" style="29" customWidth="1"/>
    <col min="7683" max="7683" width="3.5703125" style="29" customWidth="1"/>
    <col min="7684" max="7684" width="2.7109375" style="29" customWidth="1"/>
    <col min="7685" max="7936" width="9.140625" style="29"/>
    <col min="7937" max="7937" width="3.5703125" style="29" customWidth="1"/>
    <col min="7938" max="7938" width="2.7109375" style="29" customWidth="1"/>
    <col min="7939" max="7939" width="3.5703125" style="29" customWidth="1"/>
    <col min="7940" max="7940" width="2.7109375" style="29" customWidth="1"/>
    <col min="7941" max="8192" width="9.140625" style="29"/>
    <col min="8193" max="8193" width="3.5703125" style="29" customWidth="1"/>
    <col min="8194" max="8194" width="2.7109375" style="29" customWidth="1"/>
    <col min="8195" max="8195" width="3.5703125" style="29" customWidth="1"/>
    <col min="8196" max="8196" width="2.7109375" style="29" customWidth="1"/>
    <col min="8197" max="8448" width="9.140625" style="29"/>
    <col min="8449" max="8449" width="3.5703125" style="29" customWidth="1"/>
    <col min="8450" max="8450" width="2.7109375" style="29" customWidth="1"/>
    <col min="8451" max="8451" width="3.5703125" style="29" customWidth="1"/>
    <col min="8452" max="8452" width="2.7109375" style="29" customWidth="1"/>
    <col min="8453" max="8704" width="9.140625" style="29"/>
    <col min="8705" max="8705" width="3.5703125" style="29" customWidth="1"/>
    <col min="8706" max="8706" width="2.7109375" style="29" customWidth="1"/>
    <col min="8707" max="8707" width="3.5703125" style="29" customWidth="1"/>
    <col min="8708" max="8708" width="2.7109375" style="29" customWidth="1"/>
    <col min="8709" max="8960" width="9.140625" style="29"/>
    <col min="8961" max="8961" width="3.5703125" style="29" customWidth="1"/>
    <col min="8962" max="8962" width="2.7109375" style="29" customWidth="1"/>
    <col min="8963" max="8963" width="3.5703125" style="29" customWidth="1"/>
    <col min="8964" max="8964" width="2.7109375" style="29" customWidth="1"/>
    <col min="8965" max="9216" width="9.140625" style="29"/>
    <col min="9217" max="9217" width="3.5703125" style="29" customWidth="1"/>
    <col min="9218" max="9218" width="2.7109375" style="29" customWidth="1"/>
    <col min="9219" max="9219" width="3.5703125" style="29" customWidth="1"/>
    <col min="9220" max="9220" width="2.7109375" style="29" customWidth="1"/>
    <col min="9221" max="9472" width="9.140625" style="29"/>
    <col min="9473" max="9473" width="3.5703125" style="29" customWidth="1"/>
    <col min="9474" max="9474" width="2.7109375" style="29" customWidth="1"/>
    <col min="9475" max="9475" width="3.5703125" style="29" customWidth="1"/>
    <col min="9476" max="9476" width="2.7109375" style="29" customWidth="1"/>
    <col min="9477" max="9728" width="9.140625" style="29"/>
    <col min="9729" max="9729" width="3.5703125" style="29" customWidth="1"/>
    <col min="9730" max="9730" width="2.7109375" style="29" customWidth="1"/>
    <col min="9731" max="9731" width="3.5703125" style="29" customWidth="1"/>
    <col min="9732" max="9732" width="2.7109375" style="29" customWidth="1"/>
    <col min="9733" max="9984" width="9.140625" style="29"/>
    <col min="9985" max="9985" width="3.5703125" style="29" customWidth="1"/>
    <col min="9986" max="9986" width="2.7109375" style="29" customWidth="1"/>
    <col min="9987" max="9987" width="3.5703125" style="29" customWidth="1"/>
    <col min="9988" max="9988" width="2.7109375" style="29" customWidth="1"/>
    <col min="9989" max="10240" width="9.140625" style="29"/>
    <col min="10241" max="10241" width="3.5703125" style="29" customWidth="1"/>
    <col min="10242" max="10242" width="2.7109375" style="29" customWidth="1"/>
    <col min="10243" max="10243" width="3.5703125" style="29" customWidth="1"/>
    <col min="10244" max="10244" width="2.7109375" style="29" customWidth="1"/>
    <col min="10245" max="10496" width="9.140625" style="29"/>
    <col min="10497" max="10497" width="3.5703125" style="29" customWidth="1"/>
    <col min="10498" max="10498" width="2.7109375" style="29" customWidth="1"/>
    <col min="10499" max="10499" width="3.5703125" style="29" customWidth="1"/>
    <col min="10500" max="10500" width="2.7109375" style="29" customWidth="1"/>
    <col min="10501" max="10752" width="9.140625" style="29"/>
    <col min="10753" max="10753" width="3.5703125" style="29" customWidth="1"/>
    <col min="10754" max="10754" width="2.7109375" style="29" customWidth="1"/>
    <col min="10755" max="10755" width="3.5703125" style="29" customWidth="1"/>
    <col min="10756" max="10756" width="2.7109375" style="29" customWidth="1"/>
    <col min="10757" max="11008" width="9.140625" style="29"/>
    <col min="11009" max="11009" width="3.5703125" style="29" customWidth="1"/>
    <col min="11010" max="11010" width="2.7109375" style="29" customWidth="1"/>
    <col min="11011" max="11011" width="3.5703125" style="29" customWidth="1"/>
    <col min="11012" max="11012" width="2.7109375" style="29" customWidth="1"/>
    <col min="11013" max="11264" width="9.140625" style="29"/>
    <col min="11265" max="11265" width="3.5703125" style="29" customWidth="1"/>
    <col min="11266" max="11266" width="2.7109375" style="29" customWidth="1"/>
    <col min="11267" max="11267" width="3.5703125" style="29" customWidth="1"/>
    <col min="11268" max="11268" width="2.7109375" style="29" customWidth="1"/>
    <col min="11269" max="11520" width="9.140625" style="29"/>
    <col min="11521" max="11521" width="3.5703125" style="29" customWidth="1"/>
    <col min="11522" max="11522" width="2.7109375" style="29" customWidth="1"/>
    <col min="11523" max="11523" width="3.5703125" style="29" customWidth="1"/>
    <col min="11524" max="11524" width="2.7109375" style="29" customWidth="1"/>
    <col min="11525" max="11776" width="9.140625" style="29"/>
    <col min="11777" max="11777" width="3.5703125" style="29" customWidth="1"/>
    <col min="11778" max="11778" width="2.7109375" style="29" customWidth="1"/>
    <col min="11779" max="11779" width="3.5703125" style="29" customWidth="1"/>
    <col min="11780" max="11780" width="2.7109375" style="29" customWidth="1"/>
    <col min="11781" max="12032" width="9.140625" style="29"/>
    <col min="12033" max="12033" width="3.5703125" style="29" customWidth="1"/>
    <col min="12034" max="12034" width="2.7109375" style="29" customWidth="1"/>
    <col min="12035" max="12035" width="3.5703125" style="29" customWidth="1"/>
    <col min="12036" max="12036" width="2.7109375" style="29" customWidth="1"/>
    <col min="12037" max="12288" width="9.140625" style="29"/>
    <col min="12289" max="12289" width="3.5703125" style="29" customWidth="1"/>
    <col min="12290" max="12290" width="2.7109375" style="29" customWidth="1"/>
    <col min="12291" max="12291" width="3.5703125" style="29" customWidth="1"/>
    <col min="12292" max="12292" width="2.7109375" style="29" customWidth="1"/>
    <col min="12293" max="12544" width="9.140625" style="29"/>
    <col min="12545" max="12545" width="3.5703125" style="29" customWidth="1"/>
    <col min="12546" max="12546" width="2.7109375" style="29" customWidth="1"/>
    <col min="12547" max="12547" width="3.5703125" style="29" customWidth="1"/>
    <col min="12548" max="12548" width="2.7109375" style="29" customWidth="1"/>
    <col min="12549" max="12800" width="9.140625" style="29"/>
    <col min="12801" max="12801" width="3.5703125" style="29" customWidth="1"/>
    <col min="12802" max="12802" width="2.7109375" style="29" customWidth="1"/>
    <col min="12803" max="12803" width="3.5703125" style="29" customWidth="1"/>
    <col min="12804" max="12804" width="2.7109375" style="29" customWidth="1"/>
    <col min="12805" max="13056" width="9.140625" style="29"/>
    <col min="13057" max="13057" width="3.5703125" style="29" customWidth="1"/>
    <col min="13058" max="13058" width="2.7109375" style="29" customWidth="1"/>
    <col min="13059" max="13059" width="3.5703125" style="29" customWidth="1"/>
    <col min="13060" max="13060" width="2.7109375" style="29" customWidth="1"/>
    <col min="13061" max="13312" width="9.140625" style="29"/>
    <col min="13313" max="13313" width="3.5703125" style="29" customWidth="1"/>
    <col min="13314" max="13314" width="2.7109375" style="29" customWidth="1"/>
    <col min="13315" max="13315" width="3.5703125" style="29" customWidth="1"/>
    <col min="13316" max="13316" width="2.7109375" style="29" customWidth="1"/>
    <col min="13317" max="13568" width="9.140625" style="29"/>
    <col min="13569" max="13569" width="3.5703125" style="29" customWidth="1"/>
    <col min="13570" max="13570" width="2.7109375" style="29" customWidth="1"/>
    <col min="13571" max="13571" width="3.5703125" style="29" customWidth="1"/>
    <col min="13572" max="13572" width="2.7109375" style="29" customWidth="1"/>
    <col min="13573" max="13824" width="9.140625" style="29"/>
    <col min="13825" max="13825" width="3.5703125" style="29" customWidth="1"/>
    <col min="13826" max="13826" width="2.7109375" style="29" customWidth="1"/>
    <col min="13827" max="13827" width="3.5703125" style="29" customWidth="1"/>
    <col min="13828" max="13828" width="2.7109375" style="29" customWidth="1"/>
    <col min="13829" max="14080" width="9.140625" style="29"/>
    <col min="14081" max="14081" width="3.5703125" style="29" customWidth="1"/>
    <col min="14082" max="14082" width="2.7109375" style="29" customWidth="1"/>
    <col min="14083" max="14083" width="3.5703125" style="29" customWidth="1"/>
    <col min="14084" max="14084" width="2.7109375" style="29" customWidth="1"/>
    <col min="14085" max="14336" width="9.140625" style="29"/>
    <col min="14337" max="14337" width="3.5703125" style="29" customWidth="1"/>
    <col min="14338" max="14338" width="2.7109375" style="29" customWidth="1"/>
    <col min="14339" max="14339" width="3.5703125" style="29" customWidth="1"/>
    <col min="14340" max="14340" width="2.7109375" style="29" customWidth="1"/>
    <col min="14341" max="14592" width="9.140625" style="29"/>
    <col min="14593" max="14593" width="3.5703125" style="29" customWidth="1"/>
    <col min="14594" max="14594" width="2.7109375" style="29" customWidth="1"/>
    <col min="14595" max="14595" width="3.5703125" style="29" customWidth="1"/>
    <col min="14596" max="14596" width="2.7109375" style="29" customWidth="1"/>
    <col min="14597" max="14848" width="9.140625" style="29"/>
    <col min="14849" max="14849" width="3.5703125" style="29" customWidth="1"/>
    <col min="14850" max="14850" width="2.7109375" style="29" customWidth="1"/>
    <col min="14851" max="14851" width="3.5703125" style="29" customWidth="1"/>
    <col min="14852" max="14852" width="2.7109375" style="29" customWidth="1"/>
    <col min="14853" max="15104" width="9.140625" style="29"/>
    <col min="15105" max="15105" width="3.5703125" style="29" customWidth="1"/>
    <col min="15106" max="15106" width="2.7109375" style="29" customWidth="1"/>
    <col min="15107" max="15107" width="3.5703125" style="29" customWidth="1"/>
    <col min="15108" max="15108" width="2.7109375" style="29" customWidth="1"/>
    <col min="15109" max="15360" width="9.140625" style="29"/>
    <col min="15361" max="15361" width="3.5703125" style="29" customWidth="1"/>
    <col min="15362" max="15362" width="2.7109375" style="29" customWidth="1"/>
    <col min="15363" max="15363" width="3.5703125" style="29" customWidth="1"/>
    <col min="15364" max="15364" width="2.7109375" style="29" customWidth="1"/>
    <col min="15365" max="15616" width="9.140625" style="29"/>
    <col min="15617" max="15617" width="3.5703125" style="29" customWidth="1"/>
    <col min="15618" max="15618" width="2.7109375" style="29" customWidth="1"/>
    <col min="15619" max="15619" width="3.5703125" style="29" customWidth="1"/>
    <col min="15620" max="15620" width="2.7109375" style="29" customWidth="1"/>
    <col min="15621" max="15872" width="9.140625" style="29"/>
    <col min="15873" max="15873" width="3.5703125" style="29" customWidth="1"/>
    <col min="15874" max="15874" width="2.7109375" style="29" customWidth="1"/>
    <col min="15875" max="15875" width="3.5703125" style="29" customWidth="1"/>
    <col min="15876" max="15876" width="2.7109375" style="29" customWidth="1"/>
    <col min="15877" max="16128" width="9.140625" style="29"/>
    <col min="16129" max="16129" width="3.5703125" style="29" customWidth="1"/>
    <col min="16130" max="16130" width="2.7109375" style="29" customWidth="1"/>
    <col min="16131" max="16131" width="3.5703125" style="29" customWidth="1"/>
    <col min="16132" max="16132" width="2.7109375" style="29" customWidth="1"/>
    <col min="16133" max="16384" width="9.140625" style="29"/>
  </cols>
  <sheetData>
    <row r="1" spans="1:12" ht="18" x14ac:dyDescent="0.2">
      <c r="A1" s="38" t="s">
        <v>27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x14ac:dyDescent="0.2">
      <c r="A2" s="30"/>
    </row>
    <row r="3" spans="1:12" x14ac:dyDescent="0.2">
      <c r="A3" s="32" t="s">
        <v>28</v>
      </c>
    </row>
    <row r="4" spans="1:12" x14ac:dyDescent="0.2">
      <c r="A4" s="32" t="s">
        <v>29</v>
      </c>
    </row>
    <row r="5" spans="1:12" x14ac:dyDescent="0.2">
      <c r="A5" s="32" t="s">
        <v>30</v>
      </c>
    </row>
    <row r="6" spans="1:12" x14ac:dyDescent="0.2">
      <c r="A6" s="32" t="s">
        <v>31</v>
      </c>
    </row>
    <row r="7" spans="1:12" x14ac:dyDescent="0.2">
      <c r="A7" s="32" t="s">
        <v>32</v>
      </c>
    </row>
    <row r="8" spans="1:12" x14ac:dyDescent="0.2">
      <c r="A8" s="30"/>
    </row>
    <row r="9" spans="1:12" x14ac:dyDescent="0.2">
      <c r="A9" s="30"/>
      <c r="B9" s="33" t="s">
        <v>33</v>
      </c>
      <c r="C9" s="34" t="s">
        <v>34</v>
      </c>
    </row>
    <row r="10" spans="1:12" x14ac:dyDescent="0.2">
      <c r="A10" s="30"/>
    </row>
    <row r="11" spans="1:12" x14ac:dyDescent="0.2">
      <c r="A11" s="30"/>
      <c r="B11" s="33" t="s">
        <v>35</v>
      </c>
      <c r="C11" s="34" t="s">
        <v>36</v>
      </c>
    </row>
    <row r="12" spans="1:12" x14ac:dyDescent="0.2">
      <c r="A12" s="30"/>
    </row>
    <row r="13" spans="1:12" x14ac:dyDescent="0.2">
      <c r="A13" s="30"/>
      <c r="B13" s="33" t="s">
        <v>37</v>
      </c>
      <c r="C13" s="32" t="s">
        <v>38</v>
      </c>
    </row>
    <row r="14" spans="1:12" x14ac:dyDescent="0.2">
      <c r="A14" s="30"/>
      <c r="C14" s="32" t="s">
        <v>39</v>
      </c>
    </row>
    <row r="15" spans="1:12" x14ac:dyDescent="0.2">
      <c r="A15" s="30"/>
    </row>
    <row r="16" spans="1:12" x14ac:dyDescent="0.2">
      <c r="A16" s="30"/>
      <c r="D16" s="31" t="s">
        <v>40</v>
      </c>
      <c r="E16" s="32" t="s">
        <v>41</v>
      </c>
    </row>
    <row r="17" spans="1:12" x14ac:dyDescent="0.2">
      <c r="A17" s="30"/>
      <c r="E17" s="32" t="s">
        <v>42</v>
      </c>
    </row>
    <row r="18" spans="1:12" x14ac:dyDescent="0.2">
      <c r="A18" s="30"/>
      <c r="E18" s="34" t="s">
        <v>43</v>
      </c>
    </row>
    <row r="19" spans="1:12" x14ac:dyDescent="0.2">
      <c r="A19" s="30"/>
    </row>
    <row r="20" spans="1:12" x14ac:dyDescent="0.2">
      <c r="A20" s="30"/>
      <c r="B20" s="33" t="s">
        <v>44</v>
      </c>
      <c r="C20" s="32" t="s">
        <v>45</v>
      </c>
    </row>
    <row r="21" spans="1:12" x14ac:dyDescent="0.2">
      <c r="A21" s="30"/>
      <c r="C21" s="32" t="s">
        <v>46</v>
      </c>
    </row>
    <row r="22" spans="1:12" x14ac:dyDescent="0.2">
      <c r="A22" s="30"/>
      <c r="C22" s="32" t="s">
        <v>47</v>
      </c>
    </row>
    <row r="23" spans="1:12" x14ac:dyDescent="0.2">
      <c r="A23" s="30"/>
    </row>
    <row r="24" spans="1:12" x14ac:dyDescent="0.2">
      <c r="A24" s="30"/>
      <c r="B24" s="33" t="s">
        <v>48</v>
      </c>
      <c r="C24" s="32" t="s">
        <v>49</v>
      </c>
    </row>
    <row r="25" spans="1:12" x14ac:dyDescent="0.2">
      <c r="A25" s="30"/>
      <c r="C25" s="32" t="s">
        <v>50</v>
      </c>
    </row>
    <row r="26" spans="1:12" x14ac:dyDescent="0.2">
      <c r="A26" s="30"/>
    </row>
    <row r="27" spans="1:12" x14ac:dyDescent="0.2">
      <c r="A27" s="30"/>
      <c r="B27" s="33" t="s">
        <v>51</v>
      </c>
      <c r="C27" s="31" t="s">
        <v>52</v>
      </c>
    </row>
    <row r="28" spans="1:12" x14ac:dyDescent="0.2">
      <c r="A28" s="30"/>
    </row>
    <row r="29" spans="1:12" ht="15" x14ac:dyDescent="0.25">
      <c r="A29" s="35" t="s">
        <v>53</v>
      </c>
    </row>
    <row r="30" spans="1:12" ht="15" x14ac:dyDescent="0.25">
      <c r="A30" s="35" t="s">
        <v>54</v>
      </c>
    </row>
    <row r="31" spans="1:12" s="36" customFormat="1" ht="15" x14ac:dyDescent="0.25">
      <c r="A31" s="35" t="s">
        <v>55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</row>
    <row r="32" spans="1:12" s="36" customFormat="1" x14ac:dyDescent="0.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</row>
    <row r="33" spans="1:12" s="36" customFormat="1" ht="15" customHeight="1" x14ac:dyDescent="0.2">
      <c r="A33" s="37" t="s">
        <v>56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</row>
    <row r="34" spans="1:12" s="36" customFormat="1" ht="15" customHeight="1" x14ac:dyDescent="0.2">
      <c r="A34" s="37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</row>
    <row r="35" spans="1:12" s="36" customFormat="1" ht="15" customHeight="1" x14ac:dyDescent="0.2">
      <c r="A35" s="37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</row>
    <row r="36" spans="1:12" s="36" customFormat="1" ht="18" x14ac:dyDescent="0.25">
      <c r="A36" s="39" t="s">
        <v>57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</row>
    <row r="37" spans="1:12" x14ac:dyDescent="0.2">
      <c r="A37" s="40"/>
    </row>
    <row r="38" spans="1:12" ht="18" customHeight="1" x14ac:dyDescent="0.2">
      <c r="A38" s="40"/>
    </row>
    <row r="39" spans="1:12" ht="18" customHeight="1" x14ac:dyDescent="0.2">
      <c r="A39" s="40"/>
    </row>
    <row r="40" spans="1:12" ht="18" customHeight="1" x14ac:dyDescent="0.2">
      <c r="A40" s="40"/>
    </row>
    <row r="41" spans="1:12" ht="18" customHeight="1" x14ac:dyDescent="0.2">
      <c r="A41" s="40"/>
    </row>
    <row r="42" spans="1:12" ht="18" customHeight="1" x14ac:dyDescent="0.2">
      <c r="A42" s="40"/>
    </row>
    <row r="43" spans="1:12" ht="18" customHeight="1" x14ac:dyDescent="0.2">
      <c r="A43" s="40"/>
    </row>
    <row r="44" spans="1:12" ht="18" customHeight="1" x14ac:dyDescent="0.2">
      <c r="A44" s="40"/>
    </row>
    <row r="45" spans="1:12" ht="14.25" customHeight="1" x14ac:dyDescent="0.2">
      <c r="A45" s="40"/>
    </row>
    <row r="46" spans="1:12" x14ac:dyDescent="0.2">
      <c r="A46" s="40"/>
    </row>
    <row r="47" spans="1:12" x14ac:dyDescent="0.2">
      <c r="A47" s="40"/>
    </row>
    <row r="48" spans="1:12" ht="14.25" customHeight="1" x14ac:dyDescent="0.2">
      <c r="A48" s="40"/>
    </row>
    <row r="49" spans="1:1" ht="14.25" customHeight="1" x14ac:dyDescent="0.2">
      <c r="A49" s="40"/>
    </row>
    <row r="50" spans="1:1" x14ac:dyDescent="0.2">
      <c r="A50" s="40"/>
    </row>
    <row r="51" spans="1:1" x14ac:dyDescent="0.2">
      <c r="A51" s="40"/>
    </row>
    <row r="52" spans="1:1" x14ac:dyDescent="0.2">
      <c r="A52" s="40"/>
    </row>
    <row r="53" spans="1:1" x14ac:dyDescent="0.2">
      <c r="A53" s="40"/>
    </row>
    <row r="54" spans="1:1" x14ac:dyDescent="0.2">
      <c r="A54" s="40"/>
    </row>
    <row r="55" spans="1:1" x14ac:dyDescent="0.2">
      <c r="A55" s="40"/>
    </row>
    <row r="56" spans="1:1" x14ac:dyDescent="0.2">
      <c r="A56" s="40"/>
    </row>
    <row r="57" spans="1:1" x14ac:dyDescent="0.2">
      <c r="A57" s="40"/>
    </row>
    <row r="58" spans="1:1" x14ac:dyDescent="0.2">
      <c r="A58" s="40"/>
    </row>
    <row r="59" spans="1:1" x14ac:dyDescent="0.2">
      <c r="A59" s="40"/>
    </row>
    <row r="60" spans="1:1" x14ac:dyDescent="0.2">
      <c r="A60" s="40"/>
    </row>
    <row r="61" spans="1:1" x14ac:dyDescent="0.2">
      <c r="A61" s="40"/>
    </row>
    <row r="62" spans="1:1" x14ac:dyDescent="0.2">
      <c r="A62" s="40"/>
    </row>
    <row r="63" spans="1:1" x14ac:dyDescent="0.2">
      <c r="A63" s="40"/>
    </row>
    <row r="64" spans="1:1" x14ac:dyDescent="0.2">
      <c r="A64" s="40"/>
    </row>
    <row r="65" spans="1:1" x14ac:dyDescent="0.2">
      <c r="A65" s="40"/>
    </row>
    <row r="66" spans="1:1" x14ac:dyDescent="0.2">
      <c r="A66" s="40"/>
    </row>
    <row r="67" spans="1:1" x14ac:dyDescent="0.2">
      <c r="A67" s="40"/>
    </row>
  </sheetData>
  <mergeCells count="3">
    <mergeCell ref="A1:L1"/>
    <mergeCell ref="A36:L36"/>
    <mergeCell ref="A37:A67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G27"/>
  <sheetViews>
    <sheetView showGridLines="0" workbookViewId="0">
      <selection activeCell="C18" sqref="C18"/>
    </sheetView>
  </sheetViews>
  <sheetFormatPr defaultRowHeight="15" x14ac:dyDescent="0.25"/>
  <cols>
    <col min="1" max="1" width="20.42578125" style="21" customWidth="1"/>
    <col min="2" max="2" width="6.85546875" style="21" customWidth="1"/>
    <col min="3" max="3" width="9.140625" style="21"/>
    <col min="4" max="4" width="2.85546875" style="21" customWidth="1"/>
    <col min="5" max="5" width="9.140625" style="21"/>
    <col min="6" max="6" width="2.85546875" style="21" customWidth="1"/>
    <col min="7" max="7" width="9.140625" style="21"/>
  </cols>
  <sheetData>
    <row r="1" spans="1:7" ht="16.5" x14ac:dyDescent="0.25">
      <c r="A1" s="58" t="s">
        <v>0</v>
      </c>
      <c r="B1" s="58"/>
      <c r="C1" s="58"/>
      <c r="D1" s="58"/>
      <c r="E1" s="58"/>
      <c r="F1" s="58"/>
      <c r="G1" s="58"/>
    </row>
    <row r="2" spans="1:7" ht="16.5" x14ac:dyDescent="0.25">
      <c r="A2" s="1"/>
      <c r="B2" s="2"/>
      <c r="C2" s="2"/>
      <c r="D2" s="2"/>
      <c r="E2" s="2"/>
      <c r="F2" s="2"/>
      <c r="G2" s="2"/>
    </row>
    <row r="3" spans="1:7" x14ac:dyDescent="0.25">
      <c r="A3" s="3" t="s">
        <v>1</v>
      </c>
      <c r="B3" s="4"/>
      <c r="C3" s="53" t="s">
        <v>15</v>
      </c>
      <c r="D3" s="53"/>
      <c r="E3" s="53"/>
      <c r="F3" s="53"/>
      <c r="G3" s="53"/>
    </row>
    <row r="4" spans="1:7" x14ac:dyDescent="0.25">
      <c r="A4" s="3" t="s">
        <v>2</v>
      </c>
      <c r="B4" s="4"/>
      <c r="C4" s="54" t="s">
        <v>16</v>
      </c>
      <c r="D4" s="54"/>
      <c r="E4" s="54"/>
      <c r="F4" s="54"/>
      <c r="G4" s="54"/>
    </row>
    <row r="5" spans="1:7" x14ac:dyDescent="0.25">
      <c r="A5" s="5" t="s">
        <v>3</v>
      </c>
      <c r="B5" s="6"/>
      <c r="C5" s="55">
        <v>42185</v>
      </c>
      <c r="D5" s="55"/>
      <c r="E5" s="55"/>
      <c r="F5" s="55"/>
      <c r="G5" s="55"/>
    </row>
    <row r="6" spans="1:7" x14ac:dyDescent="0.25">
      <c r="A6" s="4"/>
      <c r="B6" s="4"/>
      <c r="C6" s="4"/>
      <c r="D6" s="4"/>
      <c r="E6" s="4"/>
      <c r="F6" s="4"/>
      <c r="G6" s="4"/>
    </row>
    <row r="7" spans="1:7" x14ac:dyDescent="0.25">
      <c r="A7" s="7" t="s">
        <v>4</v>
      </c>
      <c r="B7" s="8"/>
      <c r="C7" s="56" t="s">
        <v>20</v>
      </c>
      <c r="D7" s="56"/>
      <c r="E7" s="56"/>
      <c r="F7" s="56"/>
      <c r="G7" s="56"/>
    </row>
    <row r="8" spans="1:7" x14ac:dyDescent="0.25">
      <c r="A8" s="7" t="s">
        <v>5</v>
      </c>
      <c r="B8" s="8"/>
      <c r="C8" s="56">
        <v>38261</v>
      </c>
      <c r="D8" s="56"/>
      <c r="E8" s="56"/>
      <c r="F8" s="56"/>
      <c r="G8" s="56"/>
    </row>
    <row r="9" spans="1:7" x14ac:dyDescent="0.25">
      <c r="A9" s="7" t="s">
        <v>6</v>
      </c>
      <c r="B9" s="9"/>
      <c r="C9" s="50">
        <v>9000000</v>
      </c>
      <c r="D9" s="50"/>
      <c r="E9" s="50"/>
      <c r="F9" s="50"/>
      <c r="G9" s="50"/>
    </row>
    <row r="10" spans="1:7" x14ac:dyDescent="0.25">
      <c r="A10" s="7" t="s">
        <v>7</v>
      </c>
      <c r="B10" s="9"/>
      <c r="C10" s="51" t="s">
        <v>18</v>
      </c>
      <c r="D10" s="51"/>
      <c r="E10" s="51"/>
      <c r="F10" s="51"/>
      <c r="G10" s="51"/>
    </row>
    <row r="11" spans="1:7" x14ac:dyDescent="0.25">
      <c r="A11" s="10" t="s">
        <v>8</v>
      </c>
      <c r="B11" s="11"/>
      <c r="C11" s="51" t="s">
        <v>19</v>
      </c>
      <c r="D11" s="51"/>
      <c r="E11" s="51"/>
      <c r="F11" s="51"/>
      <c r="G11" s="51"/>
    </row>
    <row r="12" spans="1:7" x14ac:dyDescent="0.25">
      <c r="A12" s="4"/>
      <c r="B12" s="4"/>
      <c r="C12" s="4"/>
      <c r="D12" s="4"/>
      <c r="E12" s="4"/>
      <c r="F12" s="4"/>
      <c r="G12" s="4"/>
    </row>
    <row r="13" spans="1:7" ht="15.75" thickBot="1" x14ac:dyDescent="0.3">
      <c r="A13" s="12" t="s">
        <v>9</v>
      </c>
      <c r="B13" s="4"/>
      <c r="C13" s="12" t="s">
        <v>10</v>
      </c>
      <c r="D13" s="13"/>
      <c r="E13" s="12" t="s">
        <v>11</v>
      </c>
      <c r="F13" s="13"/>
      <c r="G13" s="12" t="s">
        <v>12</v>
      </c>
    </row>
    <row r="14" spans="1:7" s="25" customFormat="1" x14ac:dyDescent="0.25">
      <c r="A14" s="22"/>
      <c r="B14" s="23"/>
      <c r="C14" s="24"/>
      <c r="D14" s="23"/>
      <c r="E14" s="24"/>
      <c r="F14" s="23"/>
      <c r="G14" s="24"/>
    </row>
    <row r="15" spans="1:7" ht="15.75" thickBot="1" x14ac:dyDescent="0.3">
      <c r="A15" s="18" t="s">
        <v>14</v>
      </c>
      <c r="B15" s="19" t="s">
        <v>13</v>
      </c>
      <c r="C15" s="26">
        <f>+C14</f>
        <v>0</v>
      </c>
      <c r="D15" s="26"/>
      <c r="E15" s="26">
        <f>+E14</f>
        <v>0</v>
      </c>
      <c r="F15" s="19" t="s">
        <v>13</v>
      </c>
      <c r="G15" s="26">
        <f>+G14</f>
        <v>0</v>
      </c>
    </row>
    <row r="16" spans="1:7" ht="15.75" thickTop="1" x14ac:dyDescent="0.25">
      <c r="A16" s="4"/>
      <c r="B16" s="4"/>
      <c r="C16" s="4"/>
      <c r="D16" s="4"/>
      <c r="E16" s="4"/>
      <c r="F16" s="4"/>
      <c r="G16" s="4"/>
    </row>
    <row r="17" spans="1:7" x14ac:dyDescent="0.25">
      <c r="A17" s="18"/>
      <c r="B17" s="3"/>
      <c r="C17" s="20"/>
      <c r="D17" s="3"/>
      <c r="E17" s="20"/>
      <c r="F17" s="3"/>
      <c r="G17" s="20"/>
    </row>
    <row r="18" spans="1:7" x14ac:dyDescent="0.25">
      <c r="A18" s="4"/>
      <c r="B18" s="4"/>
      <c r="C18" s="4"/>
      <c r="D18" s="4"/>
      <c r="E18" s="4"/>
      <c r="F18" s="4"/>
      <c r="G18" s="4"/>
    </row>
    <row r="19" spans="1:7" x14ac:dyDescent="0.25">
      <c r="A19" s="4"/>
      <c r="B19" s="4"/>
      <c r="C19" s="4"/>
      <c r="D19" s="4"/>
      <c r="E19" s="4"/>
      <c r="F19" s="4"/>
      <c r="G19" s="4"/>
    </row>
    <row r="20" spans="1:7" x14ac:dyDescent="0.25">
      <c r="A20" s="4"/>
      <c r="B20" s="4"/>
      <c r="C20" s="4"/>
      <c r="D20" s="4"/>
      <c r="E20" s="4"/>
      <c r="F20" s="4"/>
      <c r="G20" s="4"/>
    </row>
    <row r="21" spans="1:7" x14ac:dyDescent="0.25">
      <c r="A21" s="4"/>
      <c r="B21" s="4"/>
      <c r="C21" s="4"/>
      <c r="D21" s="4"/>
      <c r="E21" s="4"/>
      <c r="F21" s="4"/>
      <c r="G21" s="4"/>
    </row>
    <row r="22" spans="1:7" x14ac:dyDescent="0.25">
      <c r="A22" s="4"/>
      <c r="B22" s="4"/>
      <c r="C22" s="4"/>
      <c r="D22" s="4"/>
      <c r="E22" s="4"/>
      <c r="F22" s="4"/>
      <c r="G22" s="4"/>
    </row>
    <row r="23" spans="1:7" x14ac:dyDescent="0.25">
      <c r="A23" s="4"/>
      <c r="B23" s="4"/>
      <c r="C23" s="4"/>
      <c r="D23" s="4"/>
      <c r="E23" s="4"/>
      <c r="F23" s="4"/>
      <c r="G23" s="4"/>
    </row>
    <row r="24" spans="1:7" x14ac:dyDescent="0.25">
      <c r="A24" s="4"/>
      <c r="B24" s="4"/>
      <c r="C24" s="4"/>
      <c r="D24" s="4"/>
      <c r="E24" s="4"/>
      <c r="F24" s="4"/>
      <c r="G24" s="4"/>
    </row>
    <row r="25" spans="1:7" x14ac:dyDescent="0.25">
      <c r="A25" s="4"/>
      <c r="B25" s="4"/>
      <c r="C25" s="4"/>
      <c r="D25" s="4"/>
      <c r="E25" s="4"/>
      <c r="F25" s="4"/>
      <c r="G25" s="4"/>
    </row>
    <row r="26" spans="1:7" x14ac:dyDescent="0.25">
      <c r="A26" s="4"/>
      <c r="B26" s="4"/>
      <c r="C26" s="4"/>
      <c r="D26" s="4"/>
      <c r="E26" s="4"/>
      <c r="F26" s="4"/>
      <c r="G26" s="4"/>
    </row>
    <row r="27" spans="1:7" x14ac:dyDescent="0.25">
      <c r="A27" s="4"/>
      <c r="B27" s="4"/>
      <c r="C27" s="4"/>
      <c r="D27" s="4"/>
      <c r="E27" s="4"/>
      <c r="F27" s="4"/>
      <c r="G27" s="4"/>
    </row>
  </sheetData>
  <mergeCells count="9">
    <mergeCell ref="C9:G9"/>
    <mergeCell ref="C10:G10"/>
    <mergeCell ref="C11:G11"/>
    <mergeCell ref="A1:G1"/>
    <mergeCell ref="C3:G3"/>
    <mergeCell ref="C4:G4"/>
    <mergeCell ref="C5:G5"/>
    <mergeCell ref="C7:G7"/>
    <mergeCell ref="C8:G8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G27"/>
  <sheetViews>
    <sheetView showGridLines="0" workbookViewId="0">
      <selection activeCell="C16" sqref="C16"/>
    </sheetView>
  </sheetViews>
  <sheetFormatPr defaultRowHeight="15" x14ac:dyDescent="0.25"/>
  <cols>
    <col min="1" max="1" width="20.42578125" style="21" customWidth="1"/>
    <col min="2" max="2" width="6.85546875" style="21" customWidth="1"/>
    <col min="3" max="3" width="9.140625" style="21"/>
    <col min="4" max="4" width="2.85546875" style="21" customWidth="1"/>
    <col min="5" max="5" width="9.140625" style="21"/>
    <col min="6" max="6" width="2.85546875" style="21" customWidth="1"/>
    <col min="7" max="7" width="9.140625" style="21"/>
  </cols>
  <sheetData>
    <row r="1" spans="1:7" ht="16.5" x14ac:dyDescent="0.25">
      <c r="A1" s="58" t="s">
        <v>0</v>
      </c>
      <c r="B1" s="58"/>
      <c r="C1" s="58"/>
      <c r="D1" s="58"/>
      <c r="E1" s="58"/>
      <c r="F1" s="58"/>
      <c r="G1" s="58"/>
    </row>
    <row r="2" spans="1:7" ht="16.5" x14ac:dyDescent="0.25">
      <c r="A2" s="1"/>
      <c r="B2" s="2"/>
      <c r="C2" s="2"/>
      <c r="D2" s="2"/>
      <c r="E2" s="2"/>
      <c r="F2" s="2"/>
      <c r="G2" s="2"/>
    </row>
    <row r="3" spans="1:7" x14ac:dyDescent="0.25">
      <c r="A3" s="3" t="s">
        <v>1</v>
      </c>
      <c r="B3" s="4"/>
      <c r="C3" s="53" t="s">
        <v>15</v>
      </c>
      <c r="D3" s="53"/>
      <c r="E3" s="53"/>
      <c r="F3" s="53"/>
      <c r="G3" s="53"/>
    </row>
    <row r="4" spans="1:7" x14ac:dyDescent="0.25">
      <c r="A4" s="3" t="s">
        <v>2</v>
      </c>
      <c r="B4" s="4"/>
      <c r="C4" s="54" t="s">
        <v>16</v>
      </c>
      <c r="D4" s="54"/>
      <c r="E4" s="54"/>
      <c r="F4" s="54"/>
      <c r="G4" s="54"/>
    </row>
    <row r="5" spans="1:7" x14ac:dyDescent="0.25">
      <c r="A5" s="5" t="s">
        <v>3</v>
      </c>
      <c r="B5" s="6"/>
      <c r="C5" s="55">
        <v>42185</v>
      </c>
      <c r="D5" s="55"/>
      <c r="E5" s="55"/>
      <c r="F5" s="55"/>
      <c r="G5" s="55"/>
    </row>
    <row r="6" spans="1:7" x14ac:dyDescent="0.25">
      <c r="A6" s="4"/>
      <c r="B6" s="4"/>
      <c r="C6" s="4"/>
      <c r="D6" s="4"/>
      <c r="E6" s="4"/>
      <c r="F6" s="4"/>
      <c r="G6" s="4"/>
    </row>
    <row r="7" spans="1:7" x14ac:dyDescent="0.25">
      <c r="A7" s="7" t="s">
        <v>4</v>
      </c>
      <c r="B7" s="8"/>
      <c r="C7" s="56" t="s">
        <v>21</v>
      </c>
      <c r="D7" s="56"/>
      <c r="E7" s="56"/>
      <c r="F7" s="56"/>
      <c r="G7" s="56"/>
    </row>
    <row r="8" spans="1:7" x14ac:dyDescent="0.25">
      <c r="A8" s="7" t="s">
        <v>5</v>
      </c>
      <c r="B8" s="8"/>
      <c r="C8" s="56">
        <v>38504</v>
      </c>
      <c r="D8" s="56"/>
      <c r="E8" s="56"/>
      <c r="F8" s="56"/>
      <c r="G8" s="56"/>
    </row>
    <row r="9" spans="1:7" x14ac:dyDescent="0.25">
      <c r="A9" s="7" t="s">
        <v>6</v>
      </c>
      <c r="B9" s="9"/>
      <c r="C9" s="50">
        <v>5000000</v>
      </c>
      <c r="D9" s="50"/>
      <c r="E9" s="50"/>
      <c r="F9" s="50"/>
      <c r="G9" s="50"/>
    </row>
    <row r="10" spans="1:7" x14ac:dyDescent="0.25">
      <c r="A10" s="7" t="s">
        <v>7</v>
      </c>
      <c r="B10" s="9"/>
      <c r="C10" s="51" t="s">
        <v>18</v>
      </c>
      <c r="D10" s="51"/>
      <c r="E10" s="51"/>
      <c r="F10" s="51"/>
      <c r="G10" s="51"/>
    </row>
    <row r="11" spans="1:7" x14ac:dyDescent="0.25">
      <c r="A11" s="10" t="s">
        <v>8</v>
      </c>
      <c r="B11" s="11"/>
      <c r="C11" s="51" t="s">
        <v>19</v>
      </c>
      <c r="D11" s="51"/>
      <c r="E11" s="51"/>
      <c r="F11" s="51"/>
      <c r="G11" s="51"/>
    </row>
    <row r="12" spans="1:7" x14ac:dyDescent="0.25">
      <c r="A12" s="4"/>
      <c r="B12" s="4"/>
      <c r="C12" s="4"/>
      <c r="D12" s="4"/>
      <c r="E12" s="4"/>
      <c r="F12" s="4"/>
      <c r="G12" s="4"/>
    </row>
    <row r="13" spans="1:7" ht="15.75" thickBot="1" x14ac:dyDescent="0.3">
      <c r="A13" s="12" t="s">
        <v>9</v>
      </c>
      <c r="B13" s="4"/>
      <c r="C13" s="12" t="s">
        <v>10</v>
      </c>
      <c r="D13" s="13"/>
      <c r="E13" s="12" t="s">
        <v>11</v>
      </c>
      <c r="F13" s="13"/>
      <c r="G13" s="12" t="s">
        <v>12</v>
      </c>
    </row>
    <row r="14" spans="1:7" s="25" customFormat="1" x14ac:dyDescent="0.25">
      <c r="A14" s="22"/>
      <c r="B14" s="23"/>
      <c r="C14" s="24"/>
      <c r="D14" s="23"/>
      <c r="E14" s="24"/>
      <c r="F14" s="23"/>
      <c r="G14" s="24"/>
    </row>
    <row r="15" spans="1:7" ht="15.75" thickBot="1" x14ac:dyDescent="0.3">
      <c r="A15" s="18" t="s">
        <v>14</v>
      </c>
      <c r="B15" s="19" t="s">
        <v>13</v>
      </c>
      <c r="C15" s="26">
        <f>+C14</f>
        <v>0</v>
      </c>
      <c r="D15" s="19" t="s">
        <v>13</v>
      </c>
      <c r="E15" s="26">
        <f>+E14</f>
        <v>0</v>
      </c>
      <c r="F15" s="19" t="s">
        <v>13</v>
      </c>
      <c r="G15" s="26">
        <f>+G14</f>
        <v>0</v>
      </c>
    </row>
    <row r="16" spans="1:7" ht="15.75" thickTop="1" x14ac:dyDescent="0.25">
      <c r="A16" s="4"/>
      <c r="B16" s="4"/>
      <c r="C16" s="4"/>
      <c r="D16" s="4"/>
      <c r="E16" s="4"/>
      <c r="F16" s="4"/>
      <c r="G16" s="4"/>
    </row>
    <row r="17" spans="1:7" x14ac:dyDescent="0.25">
      <c r="A17" s="18"/>
      <c r="B17" s="3"/>
      <c r="C17" s="20"/>
      <c r="D17" s="3"/>
      <c r="E17" s="20"/>
      <c r="F17" s="3"/>
      <c r="G17" s="20"/>
    </row>
    <row r="18" spans="1:7" x14ac:dyDescent="0.25">
      <c r="A18" s="4"/>
      <c r="B18" s="4"/>
      <c r="C18" s="4"/>
      <c r="D18" s="4"/>
      <c r="E18" s="4"/>
      <c r="F18" s="4"/>
      <c r="G18" s="4"/>
    </row>
    <row r="19" spans="1:7" x14ac:dyDescent="0.25">
      <c r="A19" s="4"/>
      <c r="B19" s="4"/>
      <c r="C19" s="4"/>
      <c r="D19" s="4"/>
      <c r="E19" s="4"/>
      <c r="F19" s="4"/>
      <c r="G19" s="4"/>
    </row>
    <row r="20" spans="1:7" x14ac:dyDescent="0.25">
      <c r="A20" s="4"/>
      <c r="B20" s="4"/>
      <c r="C20" s="4"/>
      <c r="D20" s="4"/>
      <c r="E20" s="4"/>
      <c r="F20" s="4"/>
      <c r="G20" s="4"/>
    </row>
    <row r="21" spans="1:7" x14ac:dyDescent="0.25">
      <c r="A21" s="4"/>
      <c r="B21" s="4"/>
      <c r="C21" s="4"/>
      <c r="D21" s="4"/>
      <c r="E21" s="4"/>
      <c r="F21" s="4"/>
      <c r="G21" s="4"/>
    </row>
    <row r="22" spans="1:7" x14ac:dyDescent="0.25">
      <c r="A22" s="4"/>
      <c r="B22" s="4"/>
      <c r="C22" s="4"/>
      <c r="D22" s="4"/>
      <c r="E22" s="4"/>
      <c r="F22" s="4"/>
      <c r="G22" s="4"/>
    </row>
    <row r="23" spans="1:7" x14ac:dyDescent="0.25">
      <c r="A23" s="4"/>
      <c r="B23" s="4"/>
      <c r="C23" s="4"/>
      <c r="D23" s="4"/>
      <c r="E23" s="4"/>
      <c r="F23" s="4"/>
      <c r="G23" s="4"/>
    </row>
    <row r="24" spans="1:7" x14ac:dyDescent="0.25">
      <c r="A24" s="4"/>
      <c r="B24" s="4"/>
      <c r="C24" s="4"/>
      <c r="D24" s="4"/>
      <c r="E24" s="4"/>
      <c r="F24" s="4"/>
      <c r="G24" s="4"/>
    </row>
    <row r="25" spans="1:7" x14ac:dyDescent="0.25">
      <c r="A25" s="4"/>
      <c r="B25" s="4"/>
      <c r="C25" s="4"/>
      <c r="D25" s="4"/>
      <c r="E25" s="4"/>
      <c r="F25" s="4"/>
      <c r="G25" s="4"/>
    </row>
    <row r="26" spans="1:7" x14ac:dyDescent="0.25">
      <c r="A26" s="4"/>
      <c r="B26" s="4"/>
      <c r="C26" s="4"/>
      <c r="D26" s="4"/>
      <c r="E26" s="4"/>
      <c r="F26" s="4"/>
      <c r="G26" s="4"/>
    </row>
    <row r="27" spans="1:7" x14ac:dyDescent="0.25">
      <c r="A27" s="4"/>
      <c r="B27" s="4"/>
      <c r="C27" s="4"/>
      <c r="D27" s="4"/>
      <c r="E27" s="4"/>
      <c r="F27" s="4"/>
      <c r="G27" s="4"/>
    </row>
  </sheetData>
  <mergeCells count="9">
    <mergeCell ref="C9:G9"/>
    <mergeCell ref="C10:G10"/>
    <mergeCell ref="C11:G11"/>
    <mergeCell ref="A1:G1"/>
    <mergeCell ref="C3:G3"/>
    <mergeCell ref="C4:G4"/>
    <mergeCell ref="C5:G5"/>
    <mergeCell ref="C7:G7"/>
    <mergeCell ref="C8:G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workbookViewId="0">
      <selection activeCell="A27" sqref="A27"/>
    </sheetView>
  </sheetViews>
  <sheetFormatPr defaultRowHeight="15" x14ac:dyDescent="0.25"/>
  <cols>
    <col min="1" max="1" width="20.42578125" style="21" customWidth="1"/>
    <col min="2" max="2" width="6.85546875" style="21" customWidth="1"/>
    <col min="3" max="3" width="9.140625" style="21"/>
    <col min="4" max="4" width="2.85546875" style="21" customWidth="1"/>
    <col min="5" max="5" width="10.28515625" style="21" bestFit="1" customWidth="1"/>
    <col min="6" max="6" width="2.85546875" style="21" customWidth="1"/>
    <col min="7" max="7" width="13.5703125" style="21" customWidth="1"/>
  </cols>
  <sheetData>
    <row r="1" spans="1:7" ht="16.5" x14ac:dyDescent="0.25">
      <c r="A1" s="52" t="s">
        <v>0</v>
      </c>
      <c r="B1" s="52"/>
      <c r="C1" s="52"/>
      <c r="D1" s="52"/>
      <c r="E1" s="52"/>
      <c r="F1" s="52"/>
      <c r="G1" s="52"/>
    </row>
    <row r="2" spans="1:7" ht="16.5" x14ac:dyDescent="0.25">
      <c r="A2" s="1"/>
      <c r="B2" s="27"/>
      <c r="C2" s="27"/>
      <c r="D2" s="27"/>
      <c r="E2" s="27"/>
      <c r="F2" s="27"/>
      <c r="G2" s="27"/>
    </row>
    <row r="3" spans="1:7" x14ac:dyDescent="0.25">
      <c r="A3" s="3" t="s">
        <v>1</v>
      </c>
      <c r="B3" s="4"/>
      <c r="C3" s="53" t="s">
        <v>15</v>
      </c>
      <c r="D3" s="53"/>
      <c r="E3" s="53"/>
      <c r="F3" s="53"/>
      <c r="G3" s="53"/>
    </row>
    <row r="4" spans="1:7" x14ac:dyDescent="0.25">
      <c r="A4" s="3" t="s">
        <v>2</v>
      </c>
      <c r="B4" s="4"/>
      <c r="C4" s="54" t="s">
        <v>16</v>
      </c>
      <c r="D4" s="54"/>
      <c r="E4" s="54"/>
      <c r="F4" s="54"/>
      <c r="G4" s="54"/>
    </row>
    <row r="5" spans="1:7" x14ac:dyDescent="0.25">
      <c r="A5" s="5" t="s">
        <v>3</v>
      </c>
      <c r="B5" s="6"/>
      <c r="C5" s="55">
        <v>42551</v>
      </c>
      <c r="D5" s="55"/>
      <c r="E5" s="55"/>
      <c r="F5" s="55"/>
      <c r="G5" s="55"/>
    </row>
    <row r="6" spans="1:7" x14ac:dyDescent="0.25">
      <c r="A6" s="4"/>
      <c r="B6" s="4"/>
      <c r="C6" s="4"/>
      <c r="D6" s="4"/>
      <c r="E6" s="4"/>
      <c r="F6" s="4"/>
      <c r="G6" s="4"/>
    </row>
    <row r="7" spans="1:7" x14ac:dyDescent="0.25">
      <c r="A7" s="7" t="s">
        <v>4</v>
      </c>
      <c r="B7" s="8"/>
      <c r="C7" s="56" t="s">
        <v>17</v>
      </c>
      <c r="D7" s="56"/>
      <c r="E7" s="56"/>
      <c r="F7" s="56"/>
      <c r="G7" s="56"/>
    </row>
    <row r="8" spans="1:7" x14ac:dyDescent="0.25">
      <c r="A8" s="7" t="s">
        <v>5</v>
      </c>
      <c r="B8" s="8"/>
      <c r="C8" s="56">
        <v>41150</v>
      </c>
      <c r="D8" s="56"/>
      <c r="E8" s="56"/>
      <c r="F8" s="56"/>
      <c r="G8" s="56"/>
    </row>
    <row r="9" spans="1:7" x14ac:dyDescent="0.25">
      <c r="A9" s="7" t="s">
        <v>6</v>
      </c>
      <c r="B9" s="9"/>
      <c r="C9" s="50">
        <v>760000</v>
      </c>
      <c r="D9" s="50"/>
      <c r="E9" s="50"/>
      <c r="F9" s="50"/>
      <c r="G9" s="50"/>
    </row>
    <row r="10" spans="1:7" x14ac:dyDescent="0.25">
      <c r="A10" s="7" t="s">
        <v>7</v>
      </c>
      <c r="B10" s="9"/>
      <c r="C10" s="51" t="s">
        <v>18</v>
      </c>
      <c r="D10" s="51"/>
      <c r="E10" s="51"/>
      <c r="F10" s="51"/>
      <c r="G10" s="51"/>
    </row>
    <row r="11" spans="1:7" x14ac:dyDescent="0.25">
      <c r="A11" s="10" t="s">
        <v>8</v>
      </c>
      <c r="B11" s="11"/>
      <c r="C11" s="51" t="s">
        <v>19</v>
      </c>
      <c r="D11" s="51"/>
      <c r="E11" s="51"/>
      <c r="F11" s="51"/>
      <c r="G11" s="51"/>
    </row>
    <row r="12" spans="1:7" x14ac:dyDescent="0.25">
      <c r="A12" s="4"/>
      <c r="B12" s="4"/>
      <c r="C12" s="4"/>
      <c r="D12" s="4"/>
      <c r="E12" s="4"/>
      <c r="F12" s="4"/>
      <c r="G12" s="4"/>
    </row>
    <row r="13" spans="1:7" ht="15.75" thickBot="1" x14ac:dyDescent="0.3">
      <c r="A13" s="12" t="s">
        <v>9</v>
      </c>
      <c r="B13" s="4"/>
      <c r="C13" s="12" t="s">
        <v>10</v>
      </c>
      <c r="D13" s="13"/>
      <c r="E13" s="12" t="s">
        <v>11</v>
      </c>
      <c r="F13" s="13"/>
      <c r="G13" s="12" t="s">
        <v>12</v>
      </c>
    </row>
    <row r="14" spans="1:7" x14ac:dyDescent="0.25">
      <c r="A14" s="14">
        <v>2017</v>
      </c>
      <c r="B14" s="15" t="s">
        <v>13</v>
      </c>
      <c r="C14" s="16">
        <v>55000</v>
      </c>
      <c r="D14" s="15" t="s">
        <v>13</v>
      </c>
      <c r="E14" s="16">
        <f>6821.25+6821.25</f>
        <v>13642.5</v>
      </c>
      <c r="F14" s="15" t="s">
        <v>13</v>
      </c>
      <c r="G14" s="17">
        <f t="shared" ref="G14:G19" si="0">+C14+E14</f>
        <v>68642.5</v>
      </c>
    </row>
    <row r="15" spans="1:7" x14ac:dyDescent="0.25">
      <c r="A15" s="14">
        <v>2018</v>
      </c>
      <c r="B15" s="15" t="s">
        <v>13</v>
      </c>
      <c r="C15" s="16">
        <v>80000</v>
      </c>
      <c r="D15" s="15" t="s">
        <v>13</v>
      </c>
      <c r="E15" s="16">
        <f>6120+6120</f>
        <v>12240</v>
      </c>
      <c r="F15" s="15" t="s">
        <v>13</v>
      </c>
      <c r="G15" s="17">
        <f t="shared" si="0"/>
        <v>92240</v>
      </c>
    </row>
    <row r="16" spans="1:7" x14ac:dyDescent="0.25">
      <c r="A16" s="14">
        <v>2019</v>
      </c>
      <c r="B16" s="15" t="s">
        <v>13</v>
      </c>
      <c r="C16" s="16">
        <v>80000</v>
      </c>
      <c r="D16" s="15" t="s">
        <v>13</v>
      </c>
      <c r="E16" s="16">
        <f>5100+5100</f>
        <v>10200</v>
      </c>
      <c r="F16" s="15" t="s">
        <v>13</v>
      </c>
      <c r="G16" s="17">
        <f t="shared" si="0"/>
        <v>90200</v>
      </c>
    </row>
    <row r="17" spans="1:7" x14ac:dyDescent="0.25">
      <c r="A17" s="14">
        <v>2020</v>
      </c>
      <c r="B17" s="15" t="s">
        <v>13</v>
      </c>
      <c r="C17" s="16">
        <v>100000</v>
      </c>
      <c r="D17" s="15" t="s">
        <v>13</v>
      </c>
      <c r="E17" s="16">
        <f>4080+4080</f>
        <v>8160</v>
      </c>
      <c r="F17" s="15" t="s">
        <v>13</v>
      </c>
      <c r="G17" s="17">
        <f t="shared" si="0"/>
        <v>108160</v>
      </c>
    </row>
    <row r="18" spans="1:7" x14ac:dyDescent="0.25">
      <c r="A18" s="14">
        <v>2021</v>
      </c>
      <c r="B18" s="15" t="s">
        <v>13</v>
      </c>
      <c r="C18" s="16">
        <v>100000</v>
      </c>
      <c r="D18" s="15" t="s">
        <v>13</v>
      </c>
      <c r="E18" s="16">
        <f>2805+2805</f>
        <v>5610</v>
      </c>
      <c r="F18" s="15" t="s">
        <v>13</v>
      </c>
      <c r="G18" s="17">
        <f t="shared" si="0"/>
        <v>105610</v>
      </c>
    </row>
    <row r="19" spans="1:7" x14ac:dyDescent="0.25">
      <c r="A19" s="14">
        <v>2022</v>
      </c>
      <c r="B19" s="15" t="s">
        <v>13</v>
      </c>
      <c r="C19" s="16">
        <v>120000</v>
      </c>
      <c r="D19" s="15" t="s">
        <v>13</v>
      </c>
      <c r="E19" s="16">
        <f>1530+1530</f>
        <v>3060</v>
      </c>
      <c r="F19" s="15" t="s">
        <v>13</v>
      </c>
      <c r="G19" s="17">
        <f t="shared" si="0"/>
        <v>123060</v>
      </c>
    </row>
    <row r="20" spans="1:7" s="25" customFormat="1" x14ac:dyDescent="0.25">
      <c r="A20" s="22"/>
      <c r="B20" s="23"/>
      <c r="C20" s="24"/>
      <c r="D20" s="23"/>
      <c r="E20" s="24"/>
      <c r="F20" s="23"/>
      <c r="G20" s="24"/>
    </row>
    <row r="21" spans="1:7" ht="15.75" thickBot="1" x14ac:dyDescent="0.3">
      <c r="A21" s="18" t="s">
        <v>14</v>
      </c>
      <c r="B21" s="19" t="s">
        <v>13</v>
      </c>
      <c r="C21" s="26">
        <f>SUM(C14:C19)</f>
        <v>535000</v>
      </c>
      <c r="D21" s="19" t="s">
        <v>13</v>
      </c>
      <c r="E21" s="26">
        <f>SUM(E14:E19)</f>
        <v>52912.5</v>
      </c>
      <c r="F21" s="19" t="s">
        <v>13</v>
      </c>
      <c r="G21" s="26">
        <f>SUM(G14:G19)</f>
        <v>587912.5</v>
      </c>
    </row>
    <row r="22" spans="1:7" ht="15.75" thickTop="1" x14ac:dyDescent="0.25">
      <c r="A22" s="4"/>
      <c r="B22" s="4"/>
      <c r="C22" s="4"/>
      <c r="D22" s="4"/>
      <c r="E22" s="4"/>
      <c r="F22" s="4"/>
      <c r="G22" s="4"/>
    </row>
    <row r="23" spans="1:7" x14ac:dyDescent="0.25">
      <c r="A23" s="18"/>
      <c r="B23" s="3"/>
      <c r="C23" s="20"/>
      <c r="D23" s="3"/>
      <c r="E23" s="20"/>
      <c r="F23" s="3"/>
      <c r="G23" s="20"/>
    </row>
    <row r="24" spans="1:7" x14ac:dyDescent="0.25">
      <c r="A24" s="41" t="s">
        <v>58</v>
      </c>
      <c r="B24" s="42"/>
      <c r="C24" s="42"/>
      <c r="D24" s="42"/>
      <c r="E24" s="42"/>
      <c r="F24" s="42"/>
      <c r="G24" s="43"/>
    </row>
    <row r="25" spans="1:7" x14ac:dyDescent="0.25">
      <c r="A25" s="44"/>
      <c r="B25" s="45"/>
      <c r="C25" s="45"/>
      <c r="D25" s="45"/>
      <c r="E25" s="45"/>
      <c r="F25" s="45"/>
      <c r="G25" s="46"/>
    </row>
    <row r="26" spans="1:7" x14ac:dyDescent="0.25">
      <c r="A26" s="47"/>
      <c r="B26" s="48"/>
      <c r="C26" s="48"/>
      <c r="D26" s="48"/>
      <c r="E26" s="48"/>
      <c r="F26" s="48"/>
      <c r="G26" s="49"/>
    </row>
    <row r="27" spans="1:7" x14ac:dyDescent="0.25">
      <c r="A27" s="4"/>
      <c r="B27" s="4"/>
      <c r="C27" s="4"/>
      <c r="D27" s="4"/>
      <c r="E27" s="4"/>
      <c r="F27" s="4"/>
      <c r="G27" s="4"/>
    </row>
    <row r="28" spans="1:7" x14ac:dyDescent="0.25">
      <c r="A28" s="4"/>
      <c r="B28" s="4"/>
      <c r="C28" s="4"/>
      <c r="D28" s="4"/>
      <c r="E28" s="4"/>
      <c r="F28" s="4"/>
      <c r="G28" s="4"/>
    </row>
    <row r="29" spans="1:7" x14ac:dyDescent="0.25">
      <c r="A29" s="4"/>
      <c r="B29" s="4"/>
      <c r="C29" s="4"/>
      <c r="D29" s="4"/>
      <c r="E29" s="4"/>
      <c r="F29" s="4"/>
      <c r="G29" s="4"/>
    </row>
    <row r="30" spans="1:7" x14ac:dyDescent="0.25">
      <c r="A30" s="4"/>
      <c r="B30" s="4"/>
      <c r="C30" s="4"/>
      <c r="D30" s="4"/>
      <c r="E30" s="4"/>
      <c r="F30" s="4"/>
      <c r="G30" s="4"/>
    </row>
    <row r="31" spans="1:7" x14ac:dyDescent="0.25">
      <c r="A31" s="4"/>
      <c r="B31" s="4"/>
      <c r="C31" s="4"/>
      <c r="D31" s="4"/>
      <c r="E31" s="4"/>
      <c r="F31" s="4"/>
      <c r="G31" s="4"/>
    </row>
    <row r="32" spans="1:7" x14ac:dyDescent="0.25">
      <c r="A32" s="4"/>
      <c r="B32" s="4"/>
      <c r="C32" s="4"/>
      <c r="D32" s="4"/>
      <c r="E32" s="4"/>
      <c r="F32" s="4"/>
      <c r="G32" s="4"/>
    </row>
    <row r="33" spans="1:7" x14ac:dyDescent="0.25">
      <c r="A33" s="4"/>
      <c r="B33" s="4"/>
      <c r="C33" s="4"/>
      <c r="D33" s="4"/>
      <c r="E33" s="4"/>
      <c r="F33" s="4"/>
      <c r="G33" s="4"/>
    </row>
  </sheetData>
  <mergeCells count="10">
    <mergeCell ref="A24:G26"/>
    <mergeCell ref="C9:G9"/>
    <mergeCell ref="C10:G10"/>
    <mergeCell ref="C11:G11"/>
    <mergeCell ref="A1:G1"/>
    <mergeCell ref="C3:G3"/>
    <mergeCell ref="C4:G4"/>
    <mergeCell ref="C5:G5"/>
    <mergeCell ref="C7:G7"/>
    <mergeCell ref="C8:G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workbookViewId="0">
      <selection activeCell="A26" sqref="A26"/>
    </sheetView>
  </sheetViews>
  <sheetFormatPr defaultRowHeight="15" x14ac:dyDescent="0.25"/>
  <cols>
    <col min="1" max="1" width="20.42578125" style="21" customWidth="1"/>
    <col min="2" max="2" width="6.85546875" style="21" customWidth="1"/>
    <col min="3" max="3" width="10.28515625" style="21" bestFit="1" customWidth="1"/>
    <col min="4" max="4" width="2.85546875" style="21" customWidth="1"/>
    <col min="5" max="5" width="9.140625" style="21"/>
    <col min="6" max="6" width="2.85546875" style="21" customWidth="1"/>
    <col min="7" max="7" width="10.28515625" style="21" bestFit="1" customWidth="1"/>
  </cols>
  <sheetData>
    <row r="1" spans="1:7" ht="16.5" x14ac:dyDescent="0.25">
      <c r="A1" s="52" t="s">
        <v>0</v>
      </c>
      <c r="B1" s="52"/>
      <c r="C1" s="52"/>
      <c r="D1" s="52"/>
      <c r="E1" s="52"/>
      <c r="F1" s="52"/>
      <c r="G1" s="52"/>
    </row>
    <row r="2" spans="1:7" ht="16.5" x14ac:dyDescent="0.25">
      <c r="A2" s="1"/>
      <c r="B2" s="2"/>
      <c r="C2" s="2"/>
      <c r="D2" s="2"/>
      <c r="E2" s="2"/>
      <c r="F2" s="2"/>
      <c r="G2" s="2"/>
    </row>
    <row r="3" spans="1:7" x14ac:dyDescent="0.25">
      <c r="A3" s="3" t="s">
        <v>1</v>
      </c>
      <c r="B3" s="4"/>
      <c r="C3" s="53" t="s">
        <v>15</v>
      </c>
      <c r="D3" s="53"/>
      <c r="E3" s="53"/>
      <c r="F3" s="53"/>
      <c r="G3" s="53"/>
    </row>
    <row r="4" spans="1:7" x14ac:dyDescent="0.25">
      <c r="A4" s="3" t="s">
        <v>2</v>
      </c>
      <c r="B4" s="4"/>
      <c r="C4" s="54" t="s">
        <v>16</v>
      </c>
      <c r="D4" s="54"/>
      <c r="E4" s="54"/>
      <c r="F4" s="54"/>
      <c r="G4" s="54"/>
    </row>
    <row r="5" spans="1:7" x14ac:dyDescent="0.25">
      <c r="A5" s="5" t="s">
        <v>3</v>
      </c>
      <c r="B5" s="6"/>
      <c r="C5" s="55">
        <v>42551</v>
      </c>
      <c r="D5" s="55"/>
      <c r="E5" s="55"/>
      <c r="F5" s="55"/>
      <c r="G5" s="55"/>
    </row>
    <row r="6" spans="1:7" x14ac:dyDescent="0.25">
      <c r="A6" s="4"/>
      <c r="B6" s="4"/>
      <c r="C6" s="4"/>
      <c r="D6" s="4"/>
      <c r="E6" s="4"/>
      <c r="F6" s="4"/>
      <c r="G6" s="4"/>
    </row>
    <row r="7" spans="1:7" ht="26.25" customHeight="1" x14ac:dyDescent="0.25">
      <c r="A7" s="7" t="s">
        <v>4</v>
      </c>
      <c r="B7" s="8"/>
      <c r="C7" s="57" t="s">
        <v>59</v>
      </c>
      <c r="D7" s="57"/>
      <c r="E7" s="57"/>
      <c r="F7" s="57"/>
      <c r="G7" s="57"/>
    </row>
    <row r="8" spans="1:7" x14ac:dyDescent="0.25">
      <c r="A8" s="7" t="s">
        <v>5</v>
      </c>
      <c r="B8" s="8"/>
      <c r="C8" s="56">
        <v>40730</v>
      </c>
      <c r="D8" s="56"/>
      <c r="E8" s="56"/>
      <c r="F8" s="56"/>
      <c r="G8" s="56"/>
    </row>
    <row r="9" spans="1:7" x14ac:dyDescent="0.25">
      <c r="A9" s="7" t="s">
        <v>6</v>
      </c>
      <c r="B9" s="9"/>
      <c r="C9" s="50">
        <v>3115000</v>
      </c>
      <c r="D9" s="50"/>
      <c r="E9" s="50"/>
      <c r="F9" s="50"/>
      <c r="G9" s="50"/>
    </row>
    <row r="10" spans="1:7" x14ac:dyDescent="0.25">
      <c r="A10" s="7" t="s">
        <v>7</v>
      </c>
      <c r="B10" s="9"/>
      <c r="C10" s="51" t="s">
        <v>24</v>
      </c>
      <c r="D10" s="51"/>
      <c r="E10" s="51"/>
      <c r="F10" s="51"/>
      <c r="G10" s="51"/>
    </row>
    <row r="11" spans="1:7" x14ac:dyDescent="0.25">
      <c r="A11" s="10" t="s">
        <v>8</v>
      </c>
      <c r="B11" s="11"/>
      <c r="C11" s="51" t="s">
        <v>19</v>
      </c>
      <c r="D11" s="51"/>
      <c r="E11" s="51"/>
      <c r="F11" s="51"/>
      <c r="G11" s="51"/>
    </row>
    <row r="12" spans="1:7" x14ac:dyDescent="0.25">
      <c r="A12" s="4"/>
      <c r="B12" s="4"/>
      <c r="C12" s="4"/>
      <c r="D12" s="4"/>
      <c r="E12" s="4"/>
      <c r="F12" s="4"/>
      <c r="G12" s="4"/>
    </row>
    <row r="13" spans="1:7" ht="15.75" thickBot="1" x14ac:dyDescent="0.3">
      <c r="A13" s="12" t="s">
        <v>9</v>
      </c>
      <c r="B13" s="4"/>
      <c r="C13" s="12" t="s">
        <v>10</v>
      </c>
      <c r="D13" s="13"/>
      <c r="E13" s="12" t="s">
        <v>11</v>
      </c>
      <c r="F13" s="13"/>
      <c r="G13" s="12" t="s">
        <v>12</v>
      </c>
    </row>
    <row r="14" spans="1:7" x14ac:dyDescent="0.25">
      <c r="A14" s="14">
        <v>2017</v>
      </c>
      <c r="B14" s="15" t="s">
        <v>13</v>
      </c>
      <c r="C14" s="16">
        <v>395000</v>
      </c>
      <c r="D14" s="15" t="s">
        <v>13</v>
      </c>
      <c r="E14" s="16">
        <v>55500</v>
      </c>
      <c r="F14" s="15" t="s">
        <v>13</v>
      </c>
      <c r="G14" s="17">
        <f t="shared" ref="G14:G18" si="0">+C14+E14</f>
        <v>450500</v>
      </c>
    </row>
    <row r="15" spans="1:7" x14ac:dyDescent="0.25">
      <c r="A15" s="14">
        <v>2018</v>
      </c>
      <c r="B15" s="15" t="s">
        <v>13</v>
      </c>
      <c r="C15" s="16">
        <v>390000</v>
      </c>
      <c r="D15" s="15" t="s">
        <v>13</v>
      </c>
      <c r="E15" s="16">
        <v>43650</v>
      </c>
      <c r="F15" s="15" t="s">
        <v>13</v>
      </c>
      <c r="G15" s="17">
        <f t="shared" si="0"/>
        <v>433650</v>
      </c>
    </row>
    <row r="16" spans="1:7" x14ac:dyDescent="0.25">
      <c r="A16" s="14">
        <v>2019</v>
      </c>
      <c r="B16" s="15" t="s">
        <v>13</v>
      </c>
      <c r="C16" s="16">
        <v>250000</v>
      </c>
      <c r="D16" s="15" t="s">
        <v>13</v>
      </c>
      <c r="E16" s="16">
        <v>30000</v>
      </c>
      <c r="F16" s="15" t="s">
        <v>13</v>
      </c>
      <c r="G16" s="17">
        <f t="shared" si="0"/>
        <v>280000</v>
      </c>
    </row>
    <row r="17" spans="1:7" x14ac:dyDescent="0.25">
      <c r="A17" s="14">
        <v>2020</v>
      </c>
      <c r="B17" s="15" t="s">
        <v>13</v>
      </c>
      <c r="C17" s="16">
        <v>250000</v>
      </c>
      <c r="D17" s="15" t="s">
        <v>13</v>
      </c>
      <c r="E17" s="16">
        <v>20000</v>
      </c>
      <c r="F17" s="15" t="s">
        <v>13</v>
      </c>
      <c r="G17" s="17">
        <f t="shared" si="0"/>
        <v>270000</v>
      </c>
    </row>
    <row r="18" spans="1:7" x14ac:dyDescent="0.25">
      <c r="A18" s="14">
        <v>2021</v>
      </c>
      <c r="B18" s="15" t="s">
        <v>13</v>
      </c>
      <c r="C18" s="16">
        <v>250000</v>
      </c>
      <c r="D18" s="15" t="s">
        <v>13</v>
      </c>
      <c r="E18" s="16">
        <v>10000</v>
      </c>
      <c r="F18" s="15" t="s">
        <v>13</v>
      </c>
      <c r="G18" s="17">
        <f t="shared" si="0"/>
        <v>260000</v>
      </c>
    </row>
    <row r="19" spans="1:7" s="25" customFormat="1" x14ac:dyDescent="0.25">
      <c r="A19" s="22"/>
      <c r="B19" s="23"/>
      <c r="C19" s="24"/>
      <c r="D19" s="23"/>
      <c r="E19" s="24"/>
      <c r="F19" s="23"/>
      <c r="G19" s="24"/>
    </row>
    <row r="20" spans="1:7" ht="15.75" thickBot="1" x14ac:dyDescent="0.3">
      <c r="A20" s="18" t="s">
        <v>14</v>
      </c>
      <c r="B20" s="19" t="s">
        <v>13</v>
      </c>
      <c r="C20" s="26">
        <f>SUM(C14:C18)</f>
        <v>1535000</v>
      </c>
      <c r="D20" s="19" t="s">
        <v>13</v>
      </c>
      <c r="E20" s="26">
        <f>SUM(E14:E18)</f>
        <v>159150</v>
      </c>
      <c r="F20" s="19" t="s">
        <v>13</v>
      </c>
      <c r="G20" s="26">
        <f>SUM(G14:G18)</f>
        <v>1694150</v>
      </c>
    </row>
    <row r="21" spans="1:7" ht="15.75" thickTop="1" x14ac:dyDescent="0.25">
      <c r="A21" s="4"/>
      <c r="B21" s="4"/>
      <c r="C21" s="4"/>
      <c r="D21" s="4"/>
      <c r="E21" s="4"/>
      <c r="F21" s="4"/>
      <c r="G21" s="4"/>
    </row>
    <row r="22" spans="1:7" x14ac:dyDescent="0.25">
      <c r="A22" s="18"/>
      <c r="B22" s="3"/>
      <c r="C22" s="20"/>
      <c r="D22" s="3"/>
      <c r="E22" s="20"/>
      <c r="F22" s="3"/>
      <c r="G22" s="20"/>
    </row>
    <row r="23" spans="1:7" x14ac:dyDescent="0.25">
      <c r="A23" s="41" t="s">
        <v>58</v>
      </c>
      <c r="B23" s="42"/>
      <c r="C23" s="42"/>
      <c r="D23" s="42"/>
      <c r="E23" s="42"/>
      <c r="F23" s="42"/>
      <c r="G23" s="43"/>
    </row>
    <row r="24" spans="1:7" x14ac:dyDescent="0.25">
      <c r="A24" s="44"/>
      <c r="B24" s="45"/>
      <c r="C24" s="45"/>
      <c r="D24" s="45"/>
      <c r="E24" s="45"/>
      <c r="F24" s="45"/>
      <c r="G24" s="46"/>
    </row>
    <row r="25" spans="1:7" x14ac:dyDescent="0.25">
      <c r="A25" s="47"/>
      <c r="B25" s="48"/>
      <c r="C25" s="48"/>
      <c r="D25" s="48"/>
      <c r="E25" s="48"/>
      <c r="F25" s="48"/>
      <c r="G25" s="49"/>
    </row>
    <row r="26" spans="1:7" x14ac:dyDescent="0.25">
      <c r="A26" s="4"/>
      <c r="B26" s="4"/>
      <c r="C26" s="4"/>
      <c r="D26" s="4"/>
      <c r="E26" s="4"/>
      <c r="F26" s="4"/>
      <c r="G26" s="4"/>
    </row>
    <row r="27" spans="1:7" x14ac:dyDescent="0.25">
      <c r="A27" s="4"/>
      <c r="B27" s="4"/>
      <c r="C27" s="4"/>
      <c r="D27" s="4"/>
      <c r="E27" s="4"/>
      <c r="F27" s="4"/>
      <c r="G27" s="4"/>
    </row>
    <row r="28" spans="1:7" x14ac:dyDescent="0.25">
      <c r="A28" s="4"/>
      <c r="B28" s="4"/>
      <c r="C28" s="4"/>
      <c r="D28" s="4"/>
      <c r="E28" s="4"/>
      <c r="F28" s="4"/>
      <c r="G28" s="4"/>
    </row>
    <row r="29" spans="1:7" x14ac:dyDescent="0.25">
      <c r="A29" s="4"/>
      <c r="B29" s="4"/>
      <c r="C29" s="4"/>
      <c r="D29" s="4"/>
      <c r="E29" s="4"/>
      <c r="F29" s="4"/>
      <c r="G29" s="4"/>
    </row>
    <row r="30" spans="1:7" x14ac:dyDescent="0.25">
      <c r="A30" s="4"/>
      <c r="B30" s="4"/>
      <c r="C30" s="4"/>
      <c r="D30" s="4"/>
      <c r="E30" s="4"/>
      <c r="F30" s="4"/>
      <c r="G30" s="4"/>
    </row>
    <row r="31" spans="1:7" x14ac:dyDescent="0.25">
      <c r="A31" s="4"/>
      <c r="B31" s="4"/>
      <c r="C31" s="4"/>
      <c r="D31" s="4"/>
      <c r="E31" s="4"/>
      <c r="F31" s="4"/>
      <c r="G31" s="4"/>
    </row>
    <row r="32" spans="1:7" x14ac:dyDescent="0.25">
      <c r="A32" s="4"/>
      <c r="B32" s="4"/>
      <c r="C32" s="4"/>
      <c r="D32" s="4"/>
      <c r="E32" s="4"/>
      <c r="F32" s="4"/>
      <c r="G32" s="4"/>
    </row>
  </sheetData>
  <mergeCells count="10">
    <mergeCell ref="A23:G25"/>
    <mergeCell ref="C9:G9"/>
    <mergeCell ref="C10:G10"/>
    <mergeCell ref="C11:G11"/>
    <mergeCell ref="A1:G1"/>
    <mergeCell ref="C3:G3"/>
    <mergeCell ref="C4:G4"/>
    <mergeCell ref="C5:G5"/>
    <mergeCell ref="C7:G7"/>
    <mergeCell ref="C8:G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showGridLines="0" tabSelected="1" workbookViewId="0">
      <selection activeCell="C12" sqref="C12"/>
    </sheetView>
  </sheetViews>
  <sheetFormatPr defaultRowHeight="15" x14ac:dyDescent="0.25"/>
  <cols>
    <col min="1" max="1" width="20.42578125" style="21" customWidth="1"/>
    <col min="2" max="2" width="6.85546875" style="21" customWidth="1"/>
    <col min="3" max="3" width="10.28515625" style="21" bestFit="1" customWidth="1"/>
    <col min="4" max="4" width="2.85546875" style="21" customWidth="1"/>
    <col min="5" max="5" width="9.140625" style="21"/>
    <col min="6" max="6" width="2.85546875" style="21" customWidth="1"/>
    <col min="7" max="7" width="13.5703125" style="21" customWidth="1"/>
  </cols>
  <sheetData>
    <row r="1" spans="1:11" ht="16.5" x14ac:dyDescent="0.25">
      <c r="A1" s="52" t="s">
        <v>0</v>
      </c>
      <c r="B1" s="52"/>
      <c r="C1" s="52"/>
      <c r="D1" s="52"/>
      <c r="E1" s="52"/>
      <c r="F1" s="52"/>
      <c r="G1" s="52"/>
    </row>
    <row r="2" spans="1:11" ht="16.5" x14ac:dyDescent="0.25">
      <c r="A2" s="1"/>
      <c r="B2" s="28"/>
      <c r="C2" s="28"/>
      <c r="D2" s="28"/>
      <c r="E2" s="28"/>
      <c r="F2" s="28"/>
      <c r="G2" s="28"/>
    </row>
    <row r="3" spans="1:11" x14ac:dyDescent="0.25">
      <c r="A3" s="3" t="s">
        <v>1</v>
      </c>
      <c r="B3" s="4"/>
      <c r="C3" s="53" t="s">
        <v>15</v>
      </c>
      <c r="D3" s="53"/>
      <c r="E3" s="53"/>
      <c r="F3" s="53"/>
      <c r="G3" s="53"/>
    </row>
    <row r="4" spans="1:11" x14ac:dyDescent="0.25">
      <c r="A4" s="3" t="s">
        <v>2</v>
      </c>
      <c r="B4" s="4"/>
      <c r="C4" s="54" t="s">
        <v>16</v>
      </c>
      <c r="D4" s="54"/>
      <c r="E4" s="54"/>
      <c r="F4" s="54"/>
      <c r="G4" s="54"/>
    </row>
    <row r="5" spans="1:11" x14ac:dyDescent="0.25">
      <c r="A5" s="5" t="s">
        <v>3</v>
      </c>
      <c r="B5" s="6"/>
      <c r="C5" s="55">
        <v>42551</v>
      </c>
      <c r="D5" s="55"/>
      <c r="E5" s="55"/>
      <c r="F5" s="55"/>
      <c r="G5" s="55"/>
    </row>
    <row r="6" spans="1:11" x14ac:dyDescent="0.25">
      <c r="A6" s="4"/>
      <c r="B6" s="4"/>
      <c r="C6" s="4"/>
      <c r="D6" s="4"/>
      <c r="E6" s="4"/>
      <c r="F6" s="4"/>
      <c r="G6" s="4"/>
    </row>
    <row r="7" spans="1:11" x14ac:dyDescent="0.25">
      <c r="A7" s="7" t="s">
        <v>4</v>
      </c>
      <c r="B7" s="8"/>
      <c r="C7" s="56" t="s">
        <v>60</v>
      </c>
      <c r="D7" s="56"/>
      <c r="E7" s="56"/>
      <c r="F7" s="56"/>
      <c r="G7" s="56"/>
      <c r="H7" s="25"/>
      <c r="I7" s="25"/>
      <c r="J7" s="25"/>
      <c r="K7" s="25"/>
    </row>
    <row r="8" spans="1:11" x14ac:dyDescent="0.25">
      <c r="A8" s="7" t="s">
        <v>5</v>
      </c>
      <c r="B8" s="8"/>
      <c r="C8" s="56">
        <v>42439</v>
      </c>
      <c r="D8" s="56"/>
      <c r="E8" s="56"/>
      <c r="F8" s="56"/>
      <c r="G8" s="56"/>
      <c r="H8" s="25"/>
      <c r="I8" s="25"/>
      <c r="J8" s="25"/>
      <c r="K8" s="25"/>
    </row>
    <row r="9" spans="1:11" x14ac:dyDescent="0.25">
      <c r="A9" s="7" t="s">
        <v>6</v>
      </c>
      <c r="B9" s="9"/>
      <c r="C9" s="50">
        <v>1205000</v>
      </c>
      <c r="D9" s="50"/>
      <c r="E9" s="50"/>
      <c r="F9" s="50"/>
      <c r="G9" s="50"/>
      <c r="H9" s="25"/>
      <c r="I9" s="25"/>
      <c r="J9" s="25"/>
      <c r="K9" s="25"/>
    </row>
    <row r="10" spans="1:11" x14ac:dyDescent="0.25">
      <c r="A10" s="7" t="s">
        <v>7</v>
      </c>
      <c r="B10" s="9"/>
      <c r="C10" s="51" t="s">
        <v>18</v>
      </c>
      <c r="D10" s="51"/>
      <c r="E10" s="51"/>
      <c r="F10" s="51"/>
      <c r="G10" s="51"/>
      <c r="H10" s="25"/>
      <c r="I10" s="25"/>
      <c r="J10" s="25"/>
      <c r="K10" s="25"/>
    </row>
    <row r="11" spans="1:11" x14ac:dyDescent="0.25">
      <c r="A11" s="10" t="s">
        <v>8</v>
      </c>
      <c r="B11" s="11"/>
      <c r="C11" s="51" t="s">
        <v>64</v>
      </c>
      <c r="D11" s="51"/>
      <c r="E11" s="51"/>
      <c r="F11" s="51"/>
      <c r="G11" s="51"/>
      <c r="H11" s="25"/>
      <c r="I11" s="25"/>
      <c r="J11" s="25"/>
      <c r="K11" s="25"/>
    </row>
    <row r="12" spans="1:11" x14ac:dyDescent="0.25">
      <c r="A12" s="4"/>
      <c r="B12" s="4"/>
      <c r="C12" s="4"/>
      <c r="D12" s="4"/>
      <c r="E12" s="4"/>
      <c r="F12" s="4"/>
      <c r="G12" s="4"/>
      <c r="H12" s="25"/>
      <c r="I12" s="25"/>
      <c r="J12" s="25"/>
      <c r="K12" s="25"/>
    </row>
    <row r="13" spans="1:11" ht="15.75" thickBot="1" x14ac:dyDescent="0.3">
      <c r="A13" s="12" t="s">
        <v>9</v>
      </c>
      <c r="B13" s="4"/>
      <c r="C13" s="12" t="s">
        <v>10</v>
      </c>
      <c r="D13" s="13"/>
      <c r="E13" s="12" t="s">
        <v>11</v>
      </c>
      <c r="F13" s="13"/>
      <c r="G13" s="12" t="s">
        <v>12</v>
      </c>
      <c r="H13" s="25"/>
      <c r="I13" s="25"/>
      <c r="J13" s="25"/>
      <c r="K13" s="25"/>
    </row>
    <row r="14" spans="1:11" x14ac:dyDescent="0.25">
      <c r="A14" s="14">
        <v>2017</v>
      </c>
      <c r="B14" s="15" t="s">
        <v>13</v>
      </c>
      <c r="C14" s="16">
        <v>85000</v>
      </c>
      <c r="D14" s="15" t="s">
        <v>13</v>
      </c>
      <c r="E14" s="16">
        <f>11200+12050</f>
        <v>23250</v>
      </c>
      <c r="F14" s="15" t="s">
        <v>13</v>
      </c>
      <c r="G14" s="17">
        <f t="shared" ref="G14:G23" si="0">+C14+E14</f>
        <v>108250</v>
      </c>
    </row>
    <row r="15" spans="1:11" x14ac:dyDescent="0.25">
      <c r="A15" s="14">
        <v>2018</v>
      </c>
      <c r="B15" s="15" t="s">
        <v>13</v>
      </c>
      <c r="C15" s="16">
        <v>120000</v>
      </c>
      <c r="D15" s="15" t="s">
        <v>13</v>
      </c>
      <c r="E15" s="16">
        <f>10000+11200</f>
        <v>21200</v>
      </c>
      <c r="F15" s="15" t="s">
        <v>13</v>
      </c>
      <c r="G15" s="17">
        <f t="shared" si="0"/>
        <v>141200</v>
      </c>
    </row>
    <row r="16" spans="1:11" x14ac:dyDescent="0.25">
      <c r="A16" s="14">
        <v>2019</v>
      </c>
      <c r="B16" s="15" t="s">
        <v>13</v>
      </c>
      <c r="C16" s="16">
        <v>125000</v>
      </c>
      <c r="D16" s="15" t="s">
        <v>13</v>
      </c>
      <c r="E16" s="16">
        <f>8750+10000</f>
        <v>18750</v>
      </c>
      <c r="F16" s="15" t="s">
        <v>13</v>
      </c>
      <c r="G16" s="17">
        <f t="shared" si="0"/>
        <v>143750</v>
      </c>
    </row>
    <row r="17" spans="1:7" x14ac:dyDescent="0.25">
      <c r="A17" s="14">
        <v>2020</v>
      </c>
      <c r="B17" s="15" t="s">
        <v>13</v>
      </c>
      <c r="C17" s="16">
        <v>125000</v>
      </c>
      <c r="D17" s="15" t="s">
        <v>13</v>
      </c>
      <c r="E17" s="16">
        <f>7500+8750</f>
        <v>16250</v>
      </c>
      <c r="F17" s="15" t="s">
        <v>13</v>
      </c>
      <c r="G17" s="17">
        <f t="shared" si="0"/>
        <v>141250</v>
      </c>
    </row>
    <row r="18" spans="1:7" x14ac:dyDescent="0.25">
      <c r="A18" s="14">
        <v>2021</v>
      </c>
      <c r="B18" s="15" t="s">
        <v>13</v>
      </c>
      <c r="C18" s="16">
        <v>125000</v>
      </c>
      <c r="D18" s="15" t="s">
        <v>13</v>
      </c>
      <c r="E18" s="16">
        <f>6250+7500</f>
        <v>13750</v>
      </c>
      <c r="F18" s="15" t="s">
        <v>13</v>
      </c>
      <c r="G18" s="17">
        <f t="shared" si="0"/>
        <v>138750</v>
      </c>
    </row>
    <row r="19" spans="1:7" x14ac:dyDescent="0.25">
      <c r="A19" s="14">
        <v>2022</v>
      </c>
      <c r="B19" s="15" t="s">
        <v>13</v>
      </c>
      <c r="C19" s="16">
        <v>125000</v>
      </c>
      <c r="D19" s="15" t="s">
        <v>13</v>
      </c>
      <c r="E19" s="16">
        <f>5000+6250</f>
        <v>11250</v>
      </c>
      <c r="F19" s="15" t="s">
        <v>13</v>
      </c>
      <c r="G19" s="17">
        <f t="shared" ref="G19:G21" si="1">+C19+E19</f>
        <v>136250</v>
      </c>
    </row>
    <row r="20" spans="1:7" x14ac:dyDescent="0.25">
      <c r="A20" s="14">
        <v>2023</v>
      </c>
      <c r="B20" s="15" t="s">
        <v>13</v>
      </c>
      <c r="C20" s="16">
        <v>125000</v>
      </c>
      <c r="D20" s="15" t="s">
        <v>13</v>
      </c>
      <c r="E20" s="16">
        <f>3750+5000</f>
        <v>8750</v>
      </c>
      <c r="F20" s="15" t="s">
        <v>13</v>
      </c>
      <c r="G20" s="17">
        <f t="shared" si="1"/>
        <v>133750</v>
      </c>
    </row>
    <row r="21" spans="1:7" x14ac:dyDescent="0.25">
      <c r="A21" s="14">
        <v>2024</v>
      </c>
      <c r="B21" s="15" t="s">
        <v>13</v>
      </c>
      <c r="C21" s="16">
        <v>125000</v>
      </c>
      <c r="D21" s="15" t="s">
        <v>13</v>
      </c>
      <c r="E21" s="16">
        <f>2500+3750</f>
        <v>6250</v>
      </c>
      <c r="F21" s="15" t="s">
        <v>13</v>
      </c>
      <c r="G21" s="17">
        <f t="shared" si="1"/>
        <v>131250</v>
      </c>
    </row>
    <row r="22" spans="1:7" x14ac:dyDescent="0.25">
      <c r="A22" s="14">
        <v>2025</v>
      </c>
      <c r="B22" s="15" t="s">
        <v>13</v>
      </c>
      <c r="C22" s="16">
        <v>125000</v>
      </c>
      <c r="D22" s="15" t="s">
        <v>13</v>
      </c>
      <c r="E22" s="16">
        <f>1250+2500</f>
        <v>3750</v>
      </c>
      <c r="F22" s="15" t="s">
        <v>13</v>
      </c>
      <c r="G22" s="17">
        <f t="shared" ref="G22" si="2">+C22+E22</f>
        <v>128750</v>
      </c>
    </row>
    <row r="23" spans="1:7" x14ac:dyDescent="0.25">
      <c r="A23" s="14">
        <v>2026</v>
      </c>
      <c r="B23" s="15" t="s">
        <v>13</v>
      </c>
      <c r="C23" s="16">
        <v>125000</v>
      </c>
      <c r="D23" s="15" t="s">
        <v>13</v>
      </c>
      <c r="E23" s="16">
        <v>1250</v>
      </c>
      <c r="F23" s="15" t="s">
        <v>13</v>
      </c>
      <c r="G23" s="17">
        <f t="shared" si="0"/>
        <v>126250</v>
      </c>
    </row>
    <row r="24" spans="1:7" s="25" customFormat="1" x14ac:dyDescent="0.25">
      <c r="A24" s="22"/>
      <c r="B24" s="23"/>
      <c r="C24" s="24"/>
      <c r="D24" s="23"/>
      <c r="E24" s="24"/>
      <c r="F24" s="23"/>
      <c r="G24" s="24"/>
    </row>
    <row r="25" spans="1:7" ht="15.75" thickBot="1" x14ac:dyDescent="0.3">
      <c r="A25" s="18" t="s">
        <v>14</v>
      </c>
      <c r="B25" s="19" t="s">
        <v>13</v>
      </c>
      <c r="C25" s="26">
        <f>SUM(C14:C23)</f>
        <v>1205000</v>
      </c>
      <c r="D25" s="19" t="s">
        <v>13</v>
      </c>
      <c r="E25" s="26">
        <f>SUM(E14:E23)</f>
        <v>124450</v>
      </c>
      <c r="F25" s="19" t="s">
        <v>13</v>
      </c>
      <c r="G25" s="26">
        <f>SUM(G14:G23)</f>
        <v>1329450</v>
      </c>
    </row>
    <row r="26" spans="1:7" ht="15.75" thickTop="1" x14ac:dyDescent="0.25">
      <c r="A26" s="4"/>
      <c r="B26" s="4"/>
      <c r="C26" s="4"/>
      <c r="D26" s="4"/>
      <c r="E26" s="4"/>
      <c r="F26" s="4"/>
      <c r="G26" s="4"/>
    </row>
    <row r="27" spans="1:7" x14ac:dyDescent="0.25">
      <c r="A27" s="18"/>
      <c r="B27" s="3"/>
      <c r="C27" s="20"/>
      <c r="D27" s="3"/>
      <c r="E27" s="20"/>
      <c r="F27" s="3"/>
      <c r="G27" s="20"/>
    </row>
    <row r="28" spans="1:7" x14ac:dyDescent="0.25">
      <c r="A28" s="41" t="s">
        <v>58</v>
      </c>
      <c r="B28" s="42"/>
      <c r="C28" s="42"/>
      <c r="D28" s="42"/>
      <c r="E28" s="42"/>
      <c r="F28" s="42"/>
      <c r="G28" s="43"/>
    </row>
    <row r="29" spans="1:7" x14ac:dyDescent="0.25">
      <c r="A29" s="44"/>
      <c r="B29" s="45"/>
      <c r="C29" s="45"/>
      <c r="D29" s="45"/>
      <c r="E29" s="45"/>
      <c r="F29" s="45"/>
      <c r="G29" s="46"/>
    </row>
    <row r="30" spans="1:7" x14ac:dyDescent="0.25">
      <c r="A30" s="47"/>
      <c r="B30" s="48"/>
      <c r="C30" s="48"/>
      <c r="D30" s="48"/>
      <c r="E30" s="48"/>
      <c r="F30" s="48"/>
      <c r="G30" s="49"/>
    </row>
    <row r="31" spans="1:7" x14ac:dyDescent="0.25">
      <c r="A31" s="4"/>
      <c r="B31" s="4"/>
      <c r="C31" s="4"/>
      <c r="D31" s="4"/>
      <c r="E31" s="4"/>
      <c r="F31" s="4"/>
      <c r="G31" s="4"/>
    </row>
    <row r="32" spans="1:7" x14ac:dyDescent="0.25">
      <c r="A32" s="4"/>
      <c r="B32" s="4"/>
      <c r="C32" s="4"/>
      <c r="D32" s="4"/>
      <c r="E32" s="4"/>
      <c r="F32" s="4"/>
      <c r="G32" s="4"/>
    </row>
    <row r="33" spans="1:7" x14ac:dyDescent="0.25">
      <c r="A33" s="4"/>
      <c r="B33" s="4"/>
      <c r="C33" s="4"/>
      <c r="D33" s="4"/>
      <c r="E33" s="4"/>
      <c r="F33" s="4"/>
      <c r="G33" s="4"/>
    </row>
    <row r="34" spans="1:7" x14ac:dyDescent="0.25">
      <c r="A34" s="4"/>
      <c r="B34" s="4"/>
      <c r="C34" s="4"/>
      <c r="D34" s="4"/>
      <c r="E34" s="4"/>
      <c r="F34" s="4"/>
      <c r="G34" s="4"/>
    </row>
    <row r="35" spans="1:7" x14ac:dyDescent="0.25">
      <c r="A35" s="4"/>
      <c r="B35" s="4"/>
      <c r="C35" s="4"/>
      <c r="D35" s="4"/>
      <c r="E35" s="4"/>
      <c r="F35" s="4"/>
      <c r="G35" s="4"/>
    </row>
    <row r="36" spans="1:7" x14ac:dyDescent="0.25">
      <c r="A36" s="4"/>
      <c r="B36" s="4"/>
      <c r="C36" s="4"/>
      <c r="D36" s="4"/>
      <c r="E36" s="4"/>
      <c r="F36" s="4"/>
      <c r="G36" s="4"/>
    </row>
    <row r="37" spans="1:7" x14ac:dyDescent="0.25">
      <c r="A37" s="4"/>
      <c r="B37" s="4"/>
      <c r="C37" s="4"/>
      <c r="D37" s="4"/>
      <c r="E37" s="4"/>
      <c r="F37" s="4"/>
      <c r="G37" s="4"/>
    </row>
  </sheetData>
  <mergeCells count="10">
    <mergeCell ref="C9:G9"/>
    <mergeCell ref="C10:G10"/>
    <mergeCell ref="C11:G11"/>
    <mergeCell ref="A28:G30"/>
    <mergeCell ref="A1:G1"/>
    <mergeCell ref="C3:G3"/>
    <mergeCell ref="C4:G4"/>
    <mergeCell ref="C5:G5"/>
    <mergeCell ref="C7:G7"/>
    <mergeCell ref="C8:G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workbookViewId="0">
      <selection activeCell="C12" sqref="C12"/>
    </sheetView>
  </sheetViews>
  <sheetFormatPr defaultRowHeight="15" x14ac:dyDescent="0.25"/>
  <cols>
    <col min="1" max="1" width="20.42578125" style="21" customWidth="1"/>
    <col min="2" max="2" width="6.85546875" style="21" customWidth="1"/>
    <col min="3" max="3" width="10.28515625" style="21" bestFit="1" customWidth="1"/>
    <col min="4" max="4" width="2.85546875" style="21" customWidth="1"/>
    <col min="5" max="5" width="9.140625" style="21"/>
    <col min="6" max="6" width="2.85546875" style="21" customWidth="1"/>
    <col min="7" max="7" width="13.5703125" style="21" customWidth="1"/>
  </cols>
  <sheetData>
    <row r="1" spans="1:11" ht="16.5" x14ac:dyDescent="0.25">
      <c r="A1" s="52" t="s">
        <v>0</v>
      </c>
      <c r="B1" s="52"/>
      <c r="C1" s="52"/>
      <c r="D1" s="52"/>
      <c r="E1" s="52"/>
      <c r="F1" s="52"/>
      <c r="G1" s="52"/>
    </row>
    <row r="2" spans="1:11" ht="16.5" x14ac:dyDescent="0.25">
      <c r="A2" s="1"/>
      <c r="B2" s="28"/>
      <c r="C2" s="28"/>
      <c r="D2" s="28"/>
      <c r="E2" s="28"/>
      <c r="F2" s="28"/>
      <c r="G2" s="28"/>
    </row>
    <row r="3" spans="1:11" x14ac:dyDescent="0.25">
      <c r="A3" s="3" t="s">
        <v>1</v>
      </c>
      <c r="B3" s="4"/>
      <c r="C3" s="53" t="s">
        <v>15</v>
      </c>
      <c r="D3" s="53"/>
      <c r="E3" s="53"/>
      <c r="F3" s="53"/>
      <c r="G3" s="53"/>
    </row>
    <row r="4" spans="1:11" x14ac:dyDescent="0.25">
      <c r="A4" s="3" t="s">
        <v>2</v>
      </c>
      <c r="B4" s="4"/>
      <c r="C4" s="54" t="s">
        <v>16</v>
      </c>
      <c r="D4" s="54"/>
      <c r="E4" s="54"/>
      <c r="F4" s="54"/>
      <c r="G4" s="54"/>
    </row>
    <row r="5" spans="1:11" x14ac:dyDescent="0.25">
      <c r="A5" s="5" t="s">
        <v>3</v>
      </c>
      <c r="B5" s="6"/>
      <c r="C5" s="55">
        <v>42551</v>
      </c>
      <c r="D5" s="55"/>
      <c r="E5" s="55"/>
      <c r="F5" s="55"/>
      <c r="G5" s="55"/>
    </row>
    <row r="6" spans="1:11" x14ac:dyDescent="0.25">
      <c r="A6" s="4"/>
      <c r="B6" s="4"/>
      <c r="C6" s="4"/>
      <c r="D6" s="4"/>
      <c r="E6" s="4"/>
      <c r="F6" s="4"/>
      <c r="G6" s="4"/>
    </row>
    <row r="7" spans="1:11" x14ac:dyDescent="0.25">
      <c r="A7" s="7" t="s">
        <v>4</v>
      </c>
      <c r="B7" s="8"/>
      <c r="C7" s="56" t="s">
        <v>61</v>
      </c>
      <c r="D7" s="56"/>
      <c r="E7" s="56"/>
      <c r="F7" s="56"/>
      <c r="G7" s="56"/>
      <c r="H7" s="25"/>
      <c r="I7" s="25"/>
      <c r="J7" s="25"/>
      <c r="K7" s="25"/>
    </row>
    <row r="8" spans="1:11" x14ac:dyDescent="0.25">
      <c r="A8" s="7" t="s">
        <v>5</v>
      </c>
      <c r="B8" s="8"/>
      <c r="C8" s="56">
        <v>42439</v>
      </c>
      <c r="D8" s="56"/>
      <c r="E8" s="56"/>
      <c r="F8" s="56"/>
      <c r="G8" s="56"/>
      <c r="H8" s="25"/>
      <c r="I8" s="25"/>
      <c r="J8" s="25"/>
      <c r="K8" s="25"/>
    </row>
    <row r="9" spans="1:11" x14ac:dyDescent="0.25">
      <c r="A9" s="7" t="s">
        <v>6</v>
      </c>
      <c r="B9" s="9"/>
      <c r="C9" s="50">
        <v>254673</v>
      </c>
      <c r="D9" s="50"/>
      <c r="E9" s="50"/>
      <c r="F9" s="50"/>
      <c r="G9" s="50"/>
      <c r="H9" s="25"/>
      <c r="I9" s="25"/>
      <c r="J9" s="25"/>
      <c r="K9" s="25"/>
    </row>
    <row r="10" spans="1:11" x14ac:dyDescent="0.25">
      <c r="A10" s="7" t="s">
        <v>7</v>
      </c>
      <c r="B10" s="9"/>
      <c r="C10" s="51" t="s">
        <v>62</v>
      </c>
      <c r="D10" s="51"/>
      <c r="E10" s="51"/>
      <c r="F10" s="51"/>
      <c r="G10" s="51"/>
      <c r="H10" s="25"/>
      <c r="I10" s="25"/>
      <c r="J10" s="25"/>
      <c r="K10" s="25"/>
    </row>
    <row r="11" spans="1:11" x14ac:dyDescent="0.25">
      <c r="A11" s="10" t="s">
        <v>8</v>
      </c>
      <c r="B11" s="11"/>
      <c r="C11" s="51" t="s">
        <v>63</v>
      </c>
      <c r="D11" s="51"/>
      <c r="E11" s="51"/>
      <c r="F11" s="51"/>
      <c r="G11" s="51"/>
      <c r="H11" s="25"/>
      <c r="I11" s="25"/>
      <c r="J11" s="25"/>
      <c r="K11" s="25"/>
    </row>
    <row r="12" spans="1:11" x14ac:dyDescent="0.25">
      <c r="A12" s="4"/>
      <c r="B12" s="4"/>
      <c r="C12" s="4"/>
      <c r="D12" s="4"/>
      <c r="E12" s="4"/>
      <c r="F12" s="4"/>
      <c r="G12" s="4"/>
      <c r="H12" s="25"/>
      <c r="I12" s="25"/>
      <c r="J12" s="25"/>
      <c r="K12" s="25"/>
    </row>
    <row r="13" spans="1:11" ht="15.75" thickBot="1" x14ac:dyDescent="0.3">
      <c r="A13" s="12" t="s">
        <v>9</v>
      </c>
      <c r="B13" s="4"/>
      <c r="C13" s="12" t="s">
        <v>10</v>
      </c>
      <c r="D13" s="13"/>
      <c r="E13" s="12" t="s">
        <v>11</v>
      </c>
      <c r="F13" s="13"/>
      <c r="G13" s="12" t="s">
        <v>12</v>
      </c>
      <c r="H13" s="25"/>
      <c r="I13" s="25"/>
      <c r="J13" s="25"/>
      <c r="K13" s="25"/>
    </row>
    <row r="14" spans="1:11" x14ac:dyDescent="0.25">
      <c r="A14" s="14">
        <v>2017</v>
      </c>
      <c r="B14" s="15" t="s">
        <v>13</v>
      </c>
      <c r="C14" s="16">
        <v>47968.82</v>
      </c>
      <c r="D14" s="15" t="s">
        <v>13</v>
      </c>
      <c r="E14" s="16">
        <v>7640.19</v>
      </c>
      <c r="F14" s="15" t="s">
        <v>13</v>
      </c>
      <c r="G14" s="17">
        <f t="shared" ref="G14:G18" si="0">+C14+E14</f>
        <v>55609.01</v>
      </c>
    </row>
    <row r="15" spans="1:11" x14ac:dyDescent="0.25">
      <c r="A15" s="14">
        <v>2018</v>
      </c>
      <c r="B15" s="15" t="s">
        <v>13</v>
      </c>
      <c r="C15" s="16">
        <v>49407.88</v>
      </c>
      <c r="D15" s="15" t="s">
        <v>13</v>
      </c>
      <c r="E15" s="16">
        <v>6201.13</v>
      </c>
      <c r="F15" s="15" t="s">
        <v>13</v>
      </c>
      <c r="G15" s="17">
        <f t="shared" si="0"/>
        <v>55609.009999999995</v>
      </c>
    </row>
    <row r="16" spans="1:11" x14ac:dyDescent="0.25">
      <c r="A16" s="14">
        <v>2019</v>
      </c>
      <c r="B16" s="15" t="s">
        <v>13</v>
      </c>
      <c r="C16" s="16">
        <v>50890.13</v>
      </c>
      <c r="D16" s="15" t="s">
        <v>13</v>
      </c>
      <c r="E16" s="16">
        <v>4718.8900000000003</v>
      </c>
      <c r="F16" s="15" t="s">
        <v>13</v>
      </c>
      <c r="G16" s="17">
        <f t="shared" si="0"/>
        <v>55609.02</v>
      </c>
    </row>
    <row r="17" spans="1:7" x14ac:dyDescent="0.25">
      <c r="A17" s="14">
        <v>2020</v>
      </c>
      <c r="B17" s="15" t="s">
        <v>13</v>
      </c>
      <c r="C17" s="16">
        <v>52416.84</v>
      </c>
      <c r="D17" s="15" t="s">
        <v>13</v>
      </c>
      <c r="E17" s="16">
        <v>3192.18</v>
      </c>
      <c r="F17" s="15" t="s">
        <v>13</v>
      </c>
      <c r="G17" s="17">
        <f t="shared" si="0"/>
        <v>55609.02</v>
      </c>
    </row>
    <row r="18" spans="1:7" x14ac:dyDescent="0.25">
      <c r="A18" s="14">
        <v>2021</v>
      </c>
      <c r="B18" s="15" t="s">
        <v>13</v>
      </c>
      <c r="C18" s="16">
        <v>53989.33</v>
      </c>
      <c r="D18" s="15" t="s">
        <v>13</v>
      </c>
      <c r="E18" s="16">
        <v>1619.68</v>
      </c>
      <c r="F18" s="15" t="s">
        <v>13</v>
      </c>
      <c r="G18" s="17">
        <f t="shared" si="0"/>
        <v>55609.01</v>
      </c>
    </row>
    <row r="19" spans="1:7" s="25" customFormat="1" x14ac:dyDescent="0.25">
      <c r="A19" s="22"/>
      <c r="B19" s="23"/>
      <c r="C19" s="24"/>
      <c r="D19" s="23"/>
      <c r="E19" s="24"/>
      <c r="F19" s="23"/>
      <c r="G19" s="24"/>
    </row>
    <row r="20" spans="1:7" ht="15.75" thickBot="1" x14ac:dyDescent="0.3">
      <c r="A20" s="18" t="s">
        <v>14</v>
      </c>
      <c r="B20" s="19" t="s">
        <v>13</v>
      </c>
      <c r="C20" s="26">
        <f>SUM(C14:C18)</f>
        <v>254673</v>
      </c>
      <c r="D20" s="19" t="s">
        <v>13</v>
      </c>
      <c r="E20" s="26">
        <f>SUM(E14:E18)</f>
        <v>23372.07</v>
      </c>
      <c r="F20" s="19" t="s">
        <v>13</v>
      </c>
      <c r="G20" s="26">
        <f>SUM(G14:G18)</f>
        <v>278045.06999999995</v>
      </c>
    </row>
    <row r="21" spans="1:7" ht="15.75" thickTop="1" x14ac:dyDescent="0.25">
      <c r="A21" s="4"/>
      <c r="B21" s="4"/>
      <c r="C21" s="4"/>
      <c r="D21" s="4"/>
      <c r="E21" s="4"/>
      <c r="F21" s="4"/>
      <c r="G21" s="4"/>
    </row>
    <row r="22" spans="1:7" x14ac:dyDescent="0.25">
      <c r="A22" s="18"/>
      <c r="B22" s="3"/>
      <c r="C22" s="20"/>
      <c r="D22" s="3"/>
      <c r="E22" s="20"/>
      <c r="F22" s="3"/>
      <c r="G22" s="20"/>
    </row>
    <row r="23" spans="1:7" x14ac:dyDescent="0.25">
      <c r="A23" s="41" t="s">
        <v>58</v>
      </c>
      <c r="B23" s="42"/>
      <c r="C23" s="42"/>
      <c r="D23" s="42"/>
      <c r="E23" s="42"/>
      <c r="F23" s="42"/>
      <c r="G23" s="43"/>
    </row>
    <row r="24" spans="1:7" x14ac:dyDescent="0.25">
      <c r="A24" s="44"/>
      <c r="B24" s="45"/>
      <c r="C24" s="45"/>
      <c r="D24" s="45"/>
      <c r="E24" s="45"/>
      <c r="F24" s="45"/>
      <c r="G24" s="46"/>
    </row>
    <row r="25" spans="1:7" x14ac:dyDescent="0.25">
      <c r="A25" s="47"/>
      <c r="B25" s="48"/>
      <c r="C25" s="48"/>
      <c r="D25" s="48"/>
      <c r="E25" s="48"/>
      <c r="F25" s="48"/>
      <c r="G25" s="49"/>
    </row>
    <row r="26" spans="1:7" x14ac:dyDescent="0.25">
      <c r="A26" s="4"/>
      <c r="B26" s="4"/>
      <c r="C26" s="4"/>
      <c r="D26" s="4"/>
      <c r="E26" s="4"/>
      <c r="F26" s="4"/>
      <c r="G26" s="4"/>
    </row>
    <row r="27" spans="1:7" x14ac:dyDescent="0.25">
      <c r="A27" s="4"/>
      <c r="B27" s="4"/>
      <c r="C27" s="4"/>
      <c r="D27" s="4"/>
      <c r="E27" s="4"/>
      <c r="F27" s="4"/>
      <c r="G27" s="4"/>
    </row>
    <row r="28" spans="1:7" x14ac:dyDescent="0.25">
      <c r="A28" s="4"/>
      <c r="B28" s="4"/>
      <c r="C28" s="4"/>
      <c r="D28" s="4"/>
      <c r="E28" s="4"/>
      <c r="F28" s="4"/>
      <c r="G28" s="4"/>
    </row>
    <row r="29" spans="1:7" x14ac:dyDescent="0.25">
      <c r="A29" s="4"/>
      <c r="B29" s="4"/>
      <c r="C29" s="4"/>
      <c r="D29" s="4"/>
      <c r="E29" s="4"/>
      <c r="F29" s="4"/>
      <c r="G29" s="4"/>
    </row>
    <row r="30" spans="1:7" x14ac:dyDescent="0.25">
      <c r="A30" s="4"/>
      <c r="B30" s="4"/>
      <c r="C30" s="4"/>
      <c r="D30" s="4"/>
      <c r="E30" s="4"/>
      <c r="F30" s="4"/>
      <c r="G30" s="4"/>
    </row>
    <row r="31" spans="1:7" x14ac:dyDescent="0.25">
      <c r="A31" s="4"/>
      <c r="B31" s="4"/>
      <c r="C31" s="4"/>
      <c r="D31" s="4"/>
      <c r="E31" s="4"/>
      <c r="F31" s="4"/>
      <c r="G31" s="4"/>
    </row>
    <row r="32" spans="1:7" x14ac:dyDescent="0.25">
      <c r="A32" s="4"/>
      <c r="B32" s="4"/>
      <c r="C32" s="4"/>
      <c r="D32" s="4"/>
      <c r="E32" s="4"/>
      <c r="F32" s="4"/>
      <c r="G32" s="4"/>
    </row>
  </sheetData>
  <mergeCells count="10">
    <mergeCell ref="C9:G9"/>
    <mergeCell ref="C10:G10"/>
    <mergeCell ref="C11:G11"/>
    <mergeCell ref="A23:G25"/>
    <mergeCell ref="A1:G1"/>
    <mergeCell ref="C3:G3"/>
    <mergeCell ref="C4:G4"/>
    <mergeCell ref="C5:G5"/>
    <mergeCell ref="C7:G7"/>
    <mergeCell ref="C8:G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workbookViewId="0">
      <selection activeCell="A34" sqref="A34"/>
    </sheetView>
  </sheetViews>
  <sheetFormatPr defaultRowHeight="15" x14ac:dyDescent="0.25"/>
  <cols>
    <col min="1" max="1" width="20.42578125" style="21" customWidth="1"/>
    <col min="2" max="2" width="6.85546875" style="21" customWidth="1"/>
    <col min="3" max="3" width="11.28515625" style="21" bestFit="1" customWidth="1"/>
    <col min="4" max="4" width="2.85546875" style="21" customWidth="1"/>
    <col min="5" max="5" width="10.28515625" style="21" bestFit="1" customWidth="1"/>
    <col min="6" max="6" width="2.85546875" style="21" customWidth="1"/>
    <col min="7" max="7" width="11.28515625" style="21" bestFit="1" customWidth="1"/>
  </cols>
  <sheetData>
    <row r="1" spans="1:7" ht="16.5" x14ac:dyDescent="0.25">
      <c r="A1" s="52" t="s">
        <v>0</v>
      </c>
      <c r="B1" s="52"/>
      <c r="C1" s="52"/>
      <c r="D1" s="52"/>
      <c r="E1" s="52"/>
      <c r="F1" s="52"/>
      <c r="G1" s="52"/>
    </row>
    <row r="2" spans="1:7" ht="16.5" x14ac:dyDescent="0.25">
      <c r="A2" s="1"/>
      <c r="B2" s="2"/>
      <c r="C2" s="2"/>
      <c r="D2" s="2"/>
      <c r="E2" s="2"/>
      <c r="F2" s="2"/>
      <c r="G2" s="2"/>
    </row>
    <row r="3" spans="1:7" x14ac:dyDescent="0.25">
      <c r="A3" s="3" t="s">
        <v>1</v>
      </c>
      <c r="B3" s="4"/>
      <c r="C3" s="53" t="s">
        <v>15</v>
      </c>
      <c r="D3" s="53"/>
      <c r="E3" s="53"/>
      <c r="F3" s="53"/>
      <c r="G3" s="53"/>
    </row>
    <row r="4" spans="1:7" x14ac:dyDescent="0.25">
      <c r="A4" s="3" t="s">
        <v>2</v>
      </c>
      <c r="B4" s="4"/>
      <c r="C4" s="54" t="s">
        <v>16</v>
      </c>
      <c r="D4" s="54"/>
      <c r="E4" s="54"/>
      <c r="F4" s="54"/>
      <c r="G4" s="54"/>
    </row>
    <row r="5" spans="1:7" x14ac:dyDescent="0.25">
      <c r="A5" s="5" t="s">
        <v>3</v>
      </c>
      <c r="B5" s="6"/>
      <c r="C5" s="55">
        <v>42551</v>
      </c>
      <c r="D5" s="55"/>
      <c r="E5" s="55"/>
      <c r="F5" s="55"/>
      <c r="G5" s="55"/>
    </row>
    <row r="6" spans="1:7" x14ac:dyDescent="0.25">
      <c r="A6" s="4"/>
      <c r="B6" s="4"/>
      <c r="C6" s="4"/>
      <c r="D6" s="4"/>
      <c r="E6" s="4"/>
      <c r="F6" s="4"/>
      <c r="G6" s="4"/>
    </row>
    <row r="7" spans="1:7" x14ac:dyDescent="0.25">
      <c r="A7" s="7" t="s">
        <v>4</v>
      </c>
      <c r="B7" s="8"/>
      <c r="C7" s="56" t="s">
        <v>25</v>
      </c>
      <c r="D7" s="56"/>
      <c r="E7" s="56"/>
      <c r="F7" s="56"/>
      <c r="G7" s="56"/>
    </row>
    <row r="8" spans="1:7" x14ac:dyDescent="0.25">
      <c r="A8" s="7" t="s">
        <v>5</v>
      </c>
      <c r="B8" s="8"/>
      <c r="C8" s="56">
        <v>39345</v>
      </c>
      <c r="D8" s="56"/>
      <c r="E8" s="56"/>
      <c r="F8" s="56"/>
      <c r="G8" s="56"/>
    </row>
    <row r="9" spans="1:7" x14ac:dyDescent="0.25">
      <c r="A9" s="7" t="s">
        <v>6</v>
      </c>
      <c r="B9" s="9"/>
      <c r="C9" s="50">
        <v>19890000</v>
      </c>
      <c r="D9" s="50"/>
      <c r="E9" s="50"/>
      <c r="F9" s="50"/>
      <c r="G9" s="50"/>
    </row>
    <row r="10" spans="1:7" x14ac:dyDescent="0.25">
      <c r="A10" s="7" t="s">
        <v>7</v>
      </c>
      <c r="B10" s="9"/>
      <c r="C10" s="51" t="s">
        <v>24</v>
      </c>
      <c r="D10" s="51"/>
      <c r="E10" s="51"/>
      <c r="F10" s="51"/>
      <c r="G10" s="51"/>
    </row>
    <row r="11" spans="1:7" x14ac:dyDescent="0.25">
      <c r="A11" s="10" t="s">
        <v>8</v>
      </c>
      <c r="B11" s="11"/>
      <c r="C11" s="51" t="s">
        <v>26</v>
      </c>
      <c r="D11" s="51"/>
      <c r="E11" s="51"/>
      <c r="F11" s="51"/>
      <c r="G11" s="51"/>
    </row>
    <row r="12" spans="1:7" x14ac:dyDescent="0.25">
      <c r="A12" s="4"/>
      <c r="B12" s="4"/>
      <c r="C12" s="4"/>
      <c r="D12" s="4"/>
      <c r="E12" s="4"/>
      <c r="F12" s="4"/>
      <c r="G12" s="4"/>
    </row>
    <row r="13" spans="1:7" ht="15.75" thickBot="1" x14ac:dyDescent="0.3">
      <c r="A13" s="12" t="s">
        <v>9</v>
      </c>
      <c r="B13" s="4"/>
      <c r="C13" s="12" t="s">
        <v>10</v>
      </c>
      <c r="D13" s="13"/>
      <c r="E13" s="12" t="s">
        <v>11</v>
      </c>
      <c r="F13" s="13"/>
      <c r="G13" s="12" t="s">
        <v>12</v>
      </c>
    </row>
    <row r="14" spans="1:7" x14ac:dyDescent="0.25">
      <c r="A14" s="14">
        <v>2017</v>
      </c>
      <c r="B14" s="15" t="s">
        <v>13</v>
      </c>
      <c r="C14" s="16">
        <v>950000</v>
      </c>
      <c r="D14" s="15" t="s">
        <v>13</v>
      </c>
      <c r="E14" s="16">
        <v>221650</v>
      </c>
      <c r="F14" s="15" t="s">
        <v>13</v>
      </c>
      <c r="G14" s="17">
        <f t="shared" ref="G14:G25" si="0">+C14+E14</f>
        <v>1171650</v>
      </c>
    </row>
    <row r="15" spans="1:7" x14ac:dyDescent="0.25">
      <c r="A15" s="14">
        <v>2018</v>
      </c>
      <c r="B15" s="15" t="s">
        <v>13</v>
      </c>
      <c r="C15" s="16">
        <v>965000</v>
      </c>
      <c r="D15" s="15" t="s">
        <v>13</v>
      </c>
      <c r="E15" s="16">
        <v>206213</v>
      </c>
      <c r="F15" s="15" t="s">
        <v>13</v>
      </c>
      <c r="G15" s="17">
        <f t="shared" si="0"/>
        <v>1171213</v>
      </c>
    </row>
    <row r="16" spans="1:7" x14ac:dyDescent="0.25">
      <c r="A16" s="14">
        <v>2019</v>
      </c>
      <c r="B16" s="15" t="s">
        <v>13</v>
      </c>
      <c r="C16" s="16">
        <v>980000</v>
      </c>
      <c r="D16" s="15" t="s">
        <v>13</v>
      </c>
      <c r="E16" s="16">
        <v>190531</v>
      </c>
      <c r="F16" s="15" t="s">
        <v>13</v>
      </c>
      <c r="G16" s="17">
        <f t="shared" si="0"/>
        <v>1170531</v>
      </c>
    </row>
    <row r="17" spans="1:7" x14ac:dyDescent="0.25">
      <c r="A17" s="14">
        <v>2020</v>
      </c>
      <c r="B17" s="15" t="s">
        <v>13</v>
      </c>
      <c r="C17" s="16">
        <v>1000000</v>
      </c>
      <c r="D17" s="15" t="s">
        <v>13</v>
      </c>
      <c r="E17" s="16">
        <v>174606</v>
      </c>
      <c r="F17" s="15" t="s">
        <v>13</v>
      </c>
      <c r="G17" s="17">
        <f t="shared" si="0"/>
        <v>1174606</v>
      </c>
    </row>
    <row r="18" spans="1:7" x14ac:dyDescent="0.25">
      <c r="A18" s="14">
        <v>2021</v>
      </c>
      <c r="B18" s="15" t="s">
        <v>13</v>
      </c>
      <c r="C18" s="16">
        <v>1015000</v>
      </c>
      <c r="D18" s="15" t="s">
        <v>13</v>
      </c>
      <c r="E18" s="16">
        <v>158356</v>
      </c>
      <c r="F18" s="15" t="s">
        <v>13</v>
      </c>
      <c r="G18" s="17">
        <f t="shared" si="0"/>
        <v>1173356</v>
      </c>
    </row>
    <row r="19" spans="1:7" x14ac:dyDescent="0.25">
      <c r="A19" s="14">
        <v>2022</v>
      </c>
      <c r="B19" s="15" t="s">
        <v>13</v>
      </c>
      <c r="C19" s="16">
        <v>1030000</v>
      </c>
      <c r="D19" s="15" t="s">
        <v>13</v>
      </c>
      <c r="E19" s="16">
        <v>141863</v>
      </c>
      <c r="F19" s="15" t="s">
        <v>13</v>
      </c>
      <c r="G19" s="17">
        <f t="shared" si="0"/>
        <v>1171863</v>
      </c>
    </row>
    <row r="20" spans="1:7" x14ac:dyDescent="0.25">
      <c r="A20" s="14">
        <v>2023</v>
      </c>
      <c r="B20" s="15" t="s">
        <v>13</v>
      </c>
      <c r="C20" s="16">
        <v>1050000</v>
      </c>
      <c r="D20" s="15" t="s">
        <v>13</v>
      </c>
      <c r="E20" s="16">
        <v>125125</v>
      </c>
      <c r="F20" s="15" t="s">
        <v>13</v>
      </c>
      <c r="G20" s="17">
        <f t="shared" si="0"/>
        <v>1175125</v>
      </c>
    </row>
    <row r="21" spans="1:7" x14ac:dyDescent="0.25">
      <c r="A21" s="14">
        <v>2024</v>
      </c>
      <c r="B21" s="15" t="s">
        <v>13</v>
      </c>
      <c r="C21" s="16">
        <v>1065000</v>
      </c>
      <c r="D21" s="15" t="s">
        <v>13</v>
      </c>
      <c r="E21" s="16">
        <v>108063</v>
      </c>
      <c r="F21" s="15" t="s">
        <v>13</v>
      </c>
      <c r="G21" s="17">
        <f t="shared" si="0"/>
        <v>1173063</v>
      </c>
    </row>
    <row r="22" spans="1:7" x14ac:dyDescent="0.25">
      <c r="A22" s="14">
        <v>2025</v>
      </c>
      <c r="B22" s="15" t="s">
        <v>13</v>
      </c>
      <c r="C22" s="16">
        <v>1080000</v>
      </c>
      <c r="D22" s="15" t="s">
        <v>13</v>
      </c>
      <c r="E22" s="16">
        <v>90756</v>
      </c>
      <c r="F22" s="15" t="s">
        <v>13</v>
      </c>
      <c r="G22" s="17">
        <f t="shared" si="0"/>
        <v>1170756</v>
      </c>
    </row>
    <row r="23" spans="1:7" x14ac:dyDescent="0.25">
      <c r="A23" s="14">
        <v>2026</v>
      </c>
      <c r="B23" s="15" t="s">
        <v>13</v>
      </c>
      <c r="C23" s="16">
        <v>1100000</v>
      </c>
      <c r="D23" s="15" t="s">
        <v>13</v>
      </c>
      <c r="E23" s="16">
        <v>73206</v>
      </c>
      <c r="F23" s="15" t="s">
        <v>13</v>
      </c>
      <c r="G23" s="17">
        <f t="shared" si="0"/>
        <v>1173206</v>
      </c>
    </row>
    <row r="24" spans="1:7" x14ac:dyDescent="0.25">
      <c r="A24" s="14">
        <v>2027</v>
      </c>
      <c r="B24" s="15" t="s">
        <v>13</v>
      </c>
      <c r="C24" s="16">
        <v>1120000</v>
      </c>
      <c r="D24" s="15" t="s">
        <v>13</v>
      </c>
      <c r="E24" s="16">
        <v>55331</v>
      </c>
      <c r="F24" s="15" t="s">
        <v>13</v>
      </c>
      <c r="G24" s="17">
        <f t="shared" si="0"/>
        <v>1175331</v>
      </c>
    </row>
    <row r="25" spans="1:7" x14ac:dyDescent="0.25">
      <c r="A25" s="14">
        <v>2028</v>
      </c>
      <c r="B25" s="15" t="s">
        <v>13</v>
      </c>
      <c r="C25" s="16">
        <v>1135000</v>
      </c>
      <c r="D25" s="15" t="s">
        <v>13</v>
      </c>
      <c r="E25" s="16">
        <v>37131</v>
      </c>
      <c r="F25" s="15" t="s">
        <v>13</v>
      </c>
      <c r="G25" s="17">
        <f t="shared" si="0"/>
        <v>1172131</v>
      </c>
    </row>
    <row r="26" spans="1:7" x14ac:dyDescent="0.25">
      <c r="A26" s="14">
        <v>2029</v>
      </c>
      <c r="B26" s="15" t="s">
        <v>13</v>
      </c>
      <c r="C26" s="16">
        <v>1150000</v>
      </c>
      <c r="D26" s="15" t="s">
        <v>13</v>
      </c>
      <c r="E26" s="16">
        <v>18688</v>
      </c>
      <c r="F26" s="15" t="s">
        <v>13</v>
      </c>
      <c r="G26" s="17">
        <f t="shared" ref="G26" si="1">+C26+E26</f>
        <v>1168688</v>
      </c>
    </row>
    <row r="27" spans="1:7" s="25" customFormat="1" x14ac:dyDescent="0.25">
      <c r="A27" s="22"/>
      <c r="B27" s="23"/>
      <c r="C27" s="24"/>
      <c r="D27" s="23"/>
      <c r="E27" s="24"/>
      <c r="F27" s="23"/>
      <c r="G27" s="24"/>
    </row>
    <row r="28" spans="1:7" ht="15.75" thickBot="1" x14ac:dyDescent="0.3">
      <c r="A28" s="18" t="s">
        <v>14</v>
      </c>
      <c r="B28" s="19" t="s">
        <v>13</v>
      </c>
      <c r="C28" s="26">
        <f>SUM(C14:C26)</f>
        <v>13640000</v>
      </c>
      <c r="D28" s="19" t="s">
        <v>13</v>
      </c>
      <c r="E28" s="26">
        <f>SUM(E14:E26)</f>
        <v>1601519</v>
      </c>
      <c r="F28" s="19" t="s">
        <v>13</v>
      </c>
      <c r="G28" s="26">
        <f>SUM(G14:G26)</f>
        <v>15241519</v>
      </c>
    </row>
    <row r="29" spans="1:7" ht="15.75" thickTop="1" x14ac:dyDescent="0.25">
      <c r="A29" s="4"/>
      <c r="B29" s="4"/>
      <c r="C29" s="4"/>
      <c r="D29" s="4"/>
      <c r="E29" s="4"/>
      <c r="F29" s="4"/>
      <c r="G29" s="4"/>
    </row>
    <row r="30" spans="1:7" x14ac:dyDescent="0.25">
      <c r="A30" s="18"/>
      <c r="B30" s="3"/>
      <c r="C30" s="20"/>
      <c r="D30" s="3"/>
      <c r="E30" s="20"/>
      <c r="F30" s="3"/>
      <c r="G30" s="20"/>
    </row>
    <row r="31" spans="1:7" x14ac:dyDescent="0.25">
      <c r="A31" s="41" t="s">
        <v>58</v>
      </c>
      <c r="B31" s="42"/>
      <c r="C31" s="42"/>
      <c r="D31" s="42"/>
      <c r="E31" s="42"/>
      <c r="F31" s="42"/>
      <c r="G31" s="43"/>
    </row>
    <row r="32" spans="1:7" x14ac:dyDescent="0.25">
      <c r="A32" s="44"/>
      <c r="B32" s="45"/>
      <c r="C32" s="45"/>
      <c r="D32" s="45"/>
      <c r="E32" s="45"/>
      <c r="F32" s="45"/>
      <c r="G32" s="46"/>
    </row>
    <row r="33" spans="1:7" x14ac:dyDescent="0.25">
      <c r="A33" s="47"/>
      <c r="B33" s="48"/>
      <c r="C33" s="48"/>
      <c r="D33" s="48"/>
      <c r="E33" s="48"/>
      <c r="F33" s="48"/>
      <c r="G33" s="49"/>
    </row>
    <row r="34" spans="1:7" x14ac:dyDescent="0.25">
      <c r="A34" s="4"/>
      <c r="B34" s="4"/>
      <c r="C34" s="4"/>
      <c r="D34" s="4"/>
      <c r="E34" s="4"/>
      <c r="F34" s="4"/>
      <c r="G34" s="4"/>
    </row>
    <row r="35" spans="1:7" x14ac:dyDescent="0.25">
      <c r="A35" s="4"/>
      <c r="B35" s="4"/>
      <c r="C35" s="4"/>
      <c r="D35" s="4"/>
      <c r="E35" s="4"/>
      <c r="F35" s="4"/>
      <c r="G35" s="4"/>
    </row>
    <row r="36" spans="1:7" x14ac:dyDescent="0.25">
      <c r="A36" s="4"/>
      <c r="B36" s="4"/>
      <c r="C36" s="4"/>
      <c r="D36" s="4"/>
      <c r="E36" s="4"/>
      <c r="F36" s="4"/>
      <c r="G36" s="4"/>
    </row>
    <row r="37" spans="1:7" x14ac:dyDescent="0.25">
      <c r="A37" s="4"/>
      <c r="B37" s="4"/>
      <c r="C37" s="4"/>
      <c r="D37" s="4"/>
      <c r="E37" s="4"/>
      <c r="F37" s="4"/>
      <c r="G37" s="4"/>
    </row>
    <row r="38" spans="1:7" x14ac:dyDescent="0.25">
      <c r="A38" s="4"/>
      <c r="B38" s="4"/>
      <c r="C38" s="4"/>
      <c r="D38" s="4"/>
      <c r="E38" s="4"/>
      <c r="F38" s="4"/>
      <c r="G38" s="4"/>
    </row>
    <row r="39" spans="1:7" x14ac:dyDescent="0.25">
      <c r="A39" s="4"/>
      <c r="B39" s="4"/>
      <c r="C39" s="4"/>
      <c r="D39" s="4"/>
      <c r="E39" s="4"/>
      <c r="F39" s="4"/>
      <c r="G39" s="4"/>
    </row>
    <row r="40" spans="1:7" x14ac:dyDescent="0.25">
      <c r="A40" s="4"/>
      <c r="B40" s="4"/>
      <c r="C40" s="4"/>
      <c r="D40" s="4"/>
      <c r="E40" s="4"/>
      <c r="F40" s="4"/>
      <c r="G40" s="4"/>
    </row>
  </sheetData>
  <mergeCells count="10">
    <mergeCell ref="A31:G33"/>
    <mergeCell ref="C9:G9"/>
    <mergeCell ref="C10:G10"/>
    <mergeCell ref="C11:G11"/>
    <mergeCell ref="A1:G1"/>
    <mergeCell ref="C3:G3"/>
    <mergeCell ref="C4:G4"/>
    <mergeCell ref="C5:G5"/>
    <mergeCell ref="C7:G7"/>
    <mergeCell ref="C8:G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showGridLines="0" workbookViewId="0">
      <selection activeCell="A35" sqref="A35"/>
    </sheetView>
  </sheetViews>
  <sheetFormatPr defaultRowHeight="15" x14ac:dyDescent="0.25"/>
  <cols>
    <col min="1" max="1" width="20.42578125" style="21" customWidth="1"/>
    <col min="2" max="2" width="6.85546875" style="21" customWidth="1"/>
    <col min="3" max="3" width="10.28515625" style="21" bestFit="1" customWidth="1"/>
    <col min="4" max="4" width="2.85546875" style="21" customWidth="1"/>
    <col min="5" max="5" width="10.28515625" style="21" bestFit="1" customWidth="1"/>
    <col min="6" max="6" width="2.85546875" style="21" customWidth="1"/>
    <col min="7" max="7" width="10.28515625" style="21" bestFit="1" customWidth="1"/>
  </cols>
  <sheetData>
    <row r="1" spans="1:7" ht="16.5" x14ac:dyDescent="0.25">
      <c r="A1" s="52" t="s">
        <v>0</v>
      </c>
      <c r="B1" s="52"/>
      <c r="C1" s="52"/>
      <c r="D1" s="52"/>
      <c r="E1" s="52"/>
      <c r="F1" s="52"/>
      <c r="G1" s="52"/>
    </row>
    <row r="2" spans="1:7" ht="16.5" x14ac:dyDescent="0.25">
      <c r="A2" s="1"/>
      <c r="B2" s="2"/>
      <c r="C2" s="2"/>
      <c r="D2" s="2"/>
      <c r="E2" s="2"/>
      <c r="F2" s="2"/>
      <c r="G2" s="2"/>
    </row>
    <row r="3" spans="1:7" x14ac:dyDescent="0.25">
      <c r="A3" s="3" t="s">
        <v>1</v>
      </c>
      <c r="B3" s="4"/>
      <c r="C3" s="53" t="s">
        <v>15</v>
      </c>
      <c r="D3" s="53"/>
      <c r="E3" s="53"/>
      <c r="F3" s="53"/>
      <c r="G3" s="53"/>
    </row>
    <row r="4" spans="1:7" x14ac:dyDescent="0.25">
      <c r="A4" s="3" t="s">
        <v>2</v>
      </c>
      <c r="B4" s="4"/>
      <c r="C4" s="54" t="s">
        <v>16</v>
      </c>
      <c r="D4" s="54"/>
      <c r="E4" s="54"/>
      <c r="F4" s="54"/>
      <c r="G4" s="54"/>
    </row>
    <row r="5" spans="1:7" x14ac:dyDescent="0.25">
      <c r="A5" s="5" t="s">
        <v>3</v>
      </c>
      <c r="B5" s="6"/>
      <c r="C5" s="55">
        <v>42551</v>
      </c>
      <c r="D5" s="55"/>
      <c r="E5" s="55"/>
      <c r="F5" s="55"/>
      <c r="G5" s="55"/>
    </row>
    <row r="6" spans="1:7" x14ac:dyDescent="0.25">
      <c r="A6" s="4"/>
      <c r="B6" s="4"/>
      <c r="C6" s="4"/>
      <c r="D6" s="4"/>
      <c r="E6" s="4"/>
      <c r="F6" s="4"/>
      <c r="G6" s="4"/>
    </row>
    <row r="7" spans="1:7" x14ac:dyDescent="0.25">
      <c r="A7" s="7" t="s">
        <v>4</v>
      </c>
      <c r="B7" s="8"/>
      <c r="C7" s="56" t="s">
        <v>22</v>
      </c>
      <c r="D7" s="56"/>
      <c r="E7" s="56"/>
      <c r="F7" s="56"/>
      <c r="G7" s="56"/>
    </row>
    <row r="8" spans="1:7" x14ac:dyDescent="0.25">
      <c r="A8" s="7" t="s">
        <v>5</v>
      </c>
      <c r="B8" s="8"/>
      <c r="C8" s="56">
        <v>41030</v>
      </c>
      <c r="D8" s="56"/>
      <c r="E8" s="56"/>
      <c r="F8" s="56"/>
      <c r="G8" s="56"/>
    </row>
    <row r="9" spans="1:7" x14ac:dyDescent="0.25">
      <c r="A9" s="7" t="s">
        <v>6</v>
      </c>
      <c r="B9" s="9"/>
      <c r="C9" s="50">
        <v>7685000</v>
      </c>
      <c r="D9" s="50"/>
      <c r="E9" s="50"/>
      <c r="F9" s="50"/>
      <c r="G9" s="50"/>
    </row>
    <row r="10" spans="1:7" x14ac:dyDescent="0.25">
      <c r="A10" s="7" t="s">
        <v>7</v>
      </c>
      <c r="B10" s="9"/>
      <c r="C10" s="51" t="s">
        <v>18</v>
      </c>
      <c r="D10" s="51"/>
      <c r="E10" s="51"/>
      <c r="F10" s="51"/>
      <c r="G10" s="51"/>
    </row>
    <row r="11" spans="1:7" x14ac:dyDescent="0.25">
      <c r="A11" s="10" t="s">
        <v>8</v>
      </c>
      <c r="B11" s="11"/>
      <c r="C11" s="51" t="s">
        <v>19</v>
      </c>
      <c r="D11" s="51"/>
      <c r="E11" s="51"/>
      <c r="F11" s="51"/>
      <c r="G11" s="51"/>
    </row>
    <row r="12" spans="1:7" x14ac:dyDescent="0.25">
      <c r="A12" s="4"/>
      <c r="B12" s="4"/>
      <c r="C12" s="4"/>
      <c r="D12" s="4"/>
      <c r="E12" s="4"/>
      <c r="F12" s="4"/>
      <c r="G12" s="4"/>
    </row>
    <row r="13" spans="1:7" ht="15.75" thickBot="1" x14ac:dyDescent="0.3">
      <c r="A13" s="12" t="s">
        <v>9</v>
      </c>
      <c r="B13" s="4"/>
      <c r="C13" s="12" t="s">
        <v>10</v>
      </c>
      <c r="D13" s="13"/>
      <c r="E13" s="12" t="s">
        <v>11</v>
      </c>
      <c r="F13" s="13"/>
      <c r="G13" s="12" t="s">
        <v>12</v>
      </c>
    </row>
    <row r="14" spans="1:7" x14ac:dyDescent="0.25">
      <c r="A14" s="14">
        <v>2017</v>
      </c>
      <c r="B14" s="15" t="s">
        <v>13</v>
      </c>
      <c r="C14" s="16">
        <v>340000</v>
      </c>
      <c r="D14" s="15" t="s">
        <v>13</v>
      </c>
      <c r="E14" s="16">
        <v>201276</v>
      </c>
      <c r="F14" s="15" t="s">
        <v>13</v>
      </c>
      <c r="G14" s="17">
        <f t="shared" ref="G14:G22" si="0">+C14+E14</f>
        <v>541276</v>
      </c>
    </row>
    <row r="15" spans="1:7" x14ac:dyDescent="0.25">
      <c r="A15" s="14">
        <v>2018</v>
      </c>
      <c r="B15" s="15" t="s">
        <v>13</v>
      </c>
      <c r="C15" s="16">
        <v>385000</v>
      </c>
      <c r="D15" s="15" t="s">
        <v>13</v>
      </c>
      <c r="E15" s="16">
        <v>193063</v>
      </c>
      <c r="F15" s="15" t="s">
        <v>13</v>
      </c>
      <c r="G15" s="17">
        <f t="shared" si="0"/>
        <v>578063</v>
      </c>
    </row>
    <row r="16" spans="1:7" x14ac:dyDescent="0.25">
      <c r="A16" s="14">
        <v>2019</v>
      </c>
      <c r="B16" s="15" t="s">
        <v>13</v>
      </c>
      <c r="C16" s="16">
        <v>405000</v>
      </c>
      <c r="D16" s="15" t="s">
        <v>13</v>
      </c>
      <c r="E16" s="16">
        <v>183188</v>
      </c>
      <c r="F16" s="15" t="s">
        <v>13</v>
      </c>
      <c r="G16" s="17">
        <f t="shared" si="0"/>
        <v>588188</v>
      </c>
    </row>
    <row r="17" spans="1:7" x14ac:dyDescent="0.25">
      <c r="A17" s="14">
        <v>2020</v>
      </c>
      <c r="B17" s="15" t="s">
        <v>13</v>
      </c>
      <c r="C17" s="16">
        <v>430000</v>
      </c>
      <c r="D17" s="15" t="s">
        <v>13</v>
      </c>
      <c r="E17" s="16">
        <v>171676</v>
      </c>
      <c r="F17" s="15" t="s">
        <v>13</v>
      </c>
      <c r="G17" s="17">
        <f t="shared" si="0"/>
        <v>601676</v>
      </c>
    </row>
    <row r="18" spans="1:7" x14ac:dyDescent="0.25">
      <c r="A18" s="14">
        <v>2021</v>
      </c>
      <c r="B18" s="15" t="s">
        <v>13</v>
      </c>
      <c r="C18" s="16">
        <v>450000</v>
      </c>
      <c r="D18" s="15" t="s">
        <v>13</v>
      </c>
      <c r="E18" s="16">
        <v>158476</v>
      </c>
      <c r="F18" s="15" t="s">
        <v>13</v>
      </c>
      <c r="G18" s="17">
        <f t="shared" si="0"/>
        <v>608476</v>
      </c>
    </row>
    <row r="19" spans="1:7" x14ac:dyDescent="0.25">
      <c r="A19" s="14">
        <v>2022</v>
      </c>
      <c r="B19" s="15" t="s">
        <v>13</v>
      </c>
      <c r="C19" s="16">
        <v>470000</v>
      </c>
      <c r="D19" s="15" t="s">
        <v>13</v>
      </c>
      <c r="E19" s="16">
        <v>144676</v>
      </c>
      <c r="F19" s="15" t="s">
        <v>13</v>
      </c>
      <c r="G19" s="17">
        <f t="shared" si="0"/>
        <v>614676</v>
      </c>
    </row>
    <row r="20" spans="1:7" x14ac:dyDescent="0.25">
      <c r="A20" s="14">
        <v>2023</v>
      </c>
      <c r="B20" s="15" t="s">
        <v>13</v>
      </c>
      <c r="C20" s="16">
        <v>465000</v>
      </c>
      <c r="D20" s="15" t="s">
        <v>13</v>
      </c>
      <c r="E20" s="16">
        <v>130651</v>
      </c>
      <c r="F20" s="15" t="s">
        <v>13</v>
      </c>
      <c r="G20" s="17">
        <f t="shared" si="0"/>
        <v>595651</v>
      </c>
    </row>
    <row r="21" spans="1:7" x14ac:dyDescent="0.25">
      <c r="A21" s="14">
        <v>2024</v>
      </c>
      <c r="B21" s="15" t="s">
        <v>13</v>
      </c>
      <c r="C21" s="16">
        <v>510000</v>
      </c>
      <c r="D21" s="15" t="s">
        <v>13</v>
      </c>
      <c r="E21" s="16">
        <v>116026</v>
      </c>
      <c r="F21" s="15" t="s">
        <v>13</v>
      </c>
      <c r="G21" s="17">
        <f t="shared" si="0"/>
        <v>626026</v>
      </c>
    </row>
    <row r="22" spans="1:7" x14ac:dyDescent="0.25">
      <c r="A22" s="14">
        <v>2025</v>
      </c>
      <c r="B22" s="15" t="s">
        <v>13</v>
      </c>
      <c r="C22" s="16">
        <v>550000</v>
      </c>
      <c r="D22" s="15" t="s">
        <v>13</v>
      </c>
      <c r="E22" s="16">
        <v>100126</v>
      </c>
      <c r="F22" s="15" t="s">
        <v>13</v>
      </c>
      <c r="G22" s="17">
        <f t="shared" si="0"/>
        <v>650126</v>
      </c>
    </row>
    <row r="23" spans="1:7" x14ac:dyDescent="0.25">
      <c r="A23" s="14">
        <v>2026</v>
      </c>
      <c r="B23" s="15" t="s">
        <v>13</v>
      </c>
      <c r="C23" s="16">
        <v>595000</v>
      </c>
      <c r="D23" s="15" t="s">
        <v>13</v>
      </c>
      <c r="E23" s="16">
        <v>82951</v>
      </c>
      <c r="F23" s="15" t="s">
        <v>13</v>
      </c>
      <c r="G23" s="17">
        <f t="shared" ref="G23:G27" si="1">+C23+E23</f>
        <v>677951</v>
      </c>
    </row>
    <row r="24" spans="1:7" x14ac:dyDescent="0.25">
      <c r="A24" s="14">
        <v>2027</v>
      </c>
      <c r="B24" s="15" t="s">
        <v>13</v>
      </c>
      <c r="C24" s="16">
        <v>635000</v>
      </c>
      <c r="D24" s="15" t="s">
        <v>13</v>
      </c>
      <c r="E24" s="16">
        <v>64501</v>
      </c>
      <c r="F24" s="15" t="s">
        <v>13</v>
      </c>
      <c r="G24" s="17">
        <f t="shared" si="1"/>
        <v>699501</v>
      </c>
    </row>
    <row r="25" spans="1:7" x14ac:dyDescent="0.25">
      <c r="A25" s="14">
        <v>2028</v>
      </c>
      <c r="B25" s="15" t="s">
        <v>13</v>
      </c>
      <c r="C25" s="16">
        <v>670000</v>
      </c>
      <c r="D25" s="15" t="s">
        <v>13</v>
      </c>
      <c r="E25" s="16">
        <v>44926</v>
      </c>
      <c r="F25" s="15" t="s">
        <v>13</v>
      </c>
      <c r="G25" s="17">
        <f t="shared" si="1"/>
        <v>714926</v>
      </c>
    </row>
    <row r="26" spans="1:7" x14ac:dyDescent="0.25">
      <c r="A26" s="14">
        <v>2029</v>
      </c>
      <c r="B26" s="15" t="s">
        <v>13</v>
      </c>
      <c r="C26" s="16">
        <v>705000</v>
      </c>
      <c r="D26" s="15" t="s">
        <v>13</v>
      </c>
      <c r="E26" s="16">
        <v>26063</v>
      </c>
      <c r="F26" s="15" t="s">
        <v>13</v>
      </c>
      <c r="G26" s="17">
        <f t="shared" si="1"/>
        <v>731063</v>
      </c>
    </row>
    <row r="27" spans="1:7" x14ac:dyDescent="0.25">
      <c r="A27" s="14">
        <v>2030</v>
      </c>
      <c r="B27" s="15" t="s">
        <v>13</v>
      </c>
      <c r="C27" s="16">
        <v>690000</v>
      </c>
      <c r="D27" s="15" t="s">
        <v>13</v>
      </c>
      <c r="E27" s="16">
        <v>8625</v>
      </c>
      <c r="F27" s="15" t="s">
        <v>13</v>
      </c>
      <c r="G27" s="17">
        <f t="shared" si="1"/>
        <v>698625</v>
      </c>
    </row>
    <row r="28" spans="1:7" s="25" customFormat="1" x14ac:dyDescent="0.25">
      <c r="A28" s="22"/>
      <c r="B28" s="23"/>
      <c r="C28" s="24"/>
      <c r="D28" s="23"/>
      <c r="E28" s="24"/>
      <c r="F28" s="23"/>
      <c r="G28" s="24"/>
    </row>
    <row r="29" spans="1:7" ht="15.75" thickBot="1" x14ac:dyDescent="0.3">
      <c r="A29" s="18" t="s">
        <v>14</v>
      </c>
      <c r="B29" s="19" t="s">
        <v>13</v>
      </c>
      <c r="C29" s="26">
        <f>SUM(C14:C27)</f>
        <v>7300000</v>
      </c>
      <c r="D29" s="19" t="s">
        <v>13</v>
      </c>
      <c r="E29" s="26">
        <f>SUM(E14:E27)</f>
        <v>1626224</v>
      </c>
      <c r="F29" s="19" t="s">
        <v>13</v>
      </c>
      <c r="G29" s="26">
        <f>SUM(G14:G27)</f>
        <v>8926224</v>
      </c>
    </row>
    <row r="30" spans="1:7" ht="15.75" thickTop="1" x14ac:dyDescent="0.25">
      <c r="A30" s="4"/>
      <c r="B30" s="4"/>
      <c r="C30" s="4"/>
      <c r="D30" s="4"/>
      <c r="E30" s="4"/>
      <c r="F30" s="4"/>
      <c r="G30" s="4"/>
    </row>
    <row r="31" spans="1:7" x14ac:dyDescent="0.25">
      <c r="A31" s="18"/>
      <c r="B31" s="3"/>
      <c r="C31" s="20"/>
      <c r="D31" s="3"/>
      <c r="E31" s="20"/>
      <c r="F31" s="3"/>
      <c r="G31" s="20"/>
    </row>
    <row r="32" spans="1:7" x14ac:dyDescent="0.25">
      <c r="A32" s="41" t="s">
        <v>58</v>
      </c>
      <c r="B32" s="42"/>
      <c r="C32" s="42"/>
      <c r="D32" s="42"/>
      <c r="E32" s="42"/>
      <c r="F32" s="42"/>
      <c r="G32" s="43"/>
    </row>
    <row r="33" spans="1:7" x14ac:dyDescent="0.25">
      <c r="A33" s="44"/>
      <c r="B33" s="45"/>
      <c r="C33" s="45"/>
      <c r="D33" s="45"/>
      <c r="E33" s="45"/>
      <c r="F33" s="45"/>
      <c r="G33" s="46"/>
    </row>
    <row r="34" spans="1:7" x14ac:dyDescent="0.25">
      <c r="A34" s="47"/>
      <c r="B34" s="48"/>
      <c r="C34" s="48"/>
      <c r="D34" s="48"/>
      <c r="E34" s="48"/>
      <c r="F34" s="48"/>
      <c r="G34" s="49"/>
    </row>
    <row r="35" spans="1:7" x14ac:dyDescent="0.25">
      <c r="A35" s="4"/>
      <c r="B35" s="4"/>
      <c r="C35" s="4"/>
      <c r="D35" s="4"/>
      <c r="E35" s="4"/>
      <c r="F35" s="4"/>
      <c r="G35" s="4"/>
    </row>
    <row r="36" spans="1:7" x14ac:dyDescent="0.25">
      <c r="A36" s="4"/>
      <c r="B36" s="4"/>
      <c r="C36" s="4"/>
      <c r="D36" s="4"/>
      <c r="E36" s="4"/>
      <c r="F36" s="4"/>
      <c r="G36" s="4"/>
    </row>
    <row r="37" spans="1:7" x14ac:dyDescent="0.25">
      <c r="A37" s="4"/>
      <c r="B37" s="4"/>
      <c r="C37" s="4"/>
      <c r="D37" s="4"/>
      <c r="E37" s="4"/>
      <c r="F37" s="4"/>
      <c r="G37" s="4"/>
    </row>
    <row r="38" spans="1:7" x14ac:dyDescent="0.25">
      <c r="A38" s="4"/>
      <c r="B38" s="4"/>
      <c r="C38" s="4"/>
      <c r="D38" s="4"/>
      <c r="E38" s="4"/>
      <c r="F38" s="4"/>
      <c r="G38" s="4"/>
    </row>
    <row r="39" spans="1:7" x14ac:dyDescent="0.25">
      <c r="A39" s="4"/>
      <c r="B39" s="4"/>
      <c r="C39" s="4"/>
      <c r="D39" s="4"/>
      <c r="E39" s="4"/>
      <c r="F39" s="4"/>
      <c r="G39" s="4"/>
    </row>
    <row r="40" spans="1:7" x14ac:dyDescent="0.25">
      <c r="A40" s="4"/>
      <c r="B40" s="4"/>
      <c r="C40" s="4"/>
      <c r="D40" s="4"/>
      <c r="E40" s="4"/>
      <c r="F40" s="4"/>
      <c r="G40" s="4"/>
    </row>
    <row r="41" spans="1:7" x14ac:dyDescent="0.25">
      <c r="A41" s="4"/>
      <c r="B41" s="4"/>
      <c r="C41" s="4"/>
      <c r="D41" s="4"/>
      <c r="E41" s="4"/>
      <c r="F41" s="4"/>
      <c r="G41" s="4"/>
    </row>
  </sheetData>
  <mergeCells count="10">
    <mergeCell ref="A32:G34"/>
    <mergeCell ref="C9:G9"/>
    <mergeCell ref="C10:G10"/>
    <mergeCell ref="C11:G11"/>
    <mergeCell ref="A1:G1"/>
    <mergeCell ref="C3:G3"/>
    <mergeCell ref="C4:G4"/>
    <mergeCell ref="C5:G5"/>
    <mergeCell ref="C7:G7"/>
    <mergeCell ref="C8:G8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showGridLines="0" workbookViewId="0">
      <selection activeCell="A36" sqref="A36"/>
    </sheetView>
  </sheetViews>
  <sheetFormatPr defaultRowHeight="15" x14ac:dyDescent="0.25"/>
  <cols>
    <col min="1" max="1" width="20.42578125" style="21" customWidth="1"/>
    <col min="2" max="2" width="6.85546875" style="21" customWidth="1"/>
    <col min="3" max="3" width="10.28515625" style="21" bestFit="1" customWidth="1"/>
    <col min="4" max="4" width="2.85546875" style="21" customWidth="1"/>
    <col min="5" max="5" width="9.140625" style="21"/>
    <col min="6" max="6" width="2.85546875" style="21" customWidth="1"/>
    <col min="7" max="7" width="12.7109375" style="21" customWidth="1"/>
  </cols>
  <sheetData>
    <row r="1" spans="1:7" ht="16.5" x14ac:dyDescent="0.25">
      <c r="A1" s="52" t="s">
        <v>0</v>
      </c>
      <c r="B1" s="52"/>
      <c r="C1" s="52"/>
      <c r="D1" s="52"/>
      <c r="E1" s="52"/>
      <c r="F1" s="52"/>
      <c r="G1" s="52"/>
    </row>
    <row r="2" spans="1:7" ht="16.5" x14ac:dyDescent="0.25">
      <c r="A2" s="1"/>
      <c r="B2" s="2"/>
      <c r="C2" s="2"/>
      <c r="D2" s="2"/>
      <c r="E2" s="2"/>
      <c r="F2" s="2"/>
      <c r="G2" s="2"/>
    </row>
    <row r="3" spans="1:7" x14ac:dyDescent="0.25">
      <c r="A3" s="3" t="s">
        <v>1</v>
      </c>
      <c r="B3" s="4"/>
      <c r="C3" s="53" t="s">
        <v>15</v>
      </c>
      <c r="D3" s="53"/>
      <c r="E3" s="53"/>
      <c r="F3" s="53"/>
      <c r="G3" s="53"/>
    </row>
    <row r="4" spans="1:7" x14ac:dyDescent="0.25">
      <c r="A4" s="3" t="s">
        <v>2</v>
      </c>
      <c r="B4" s="4"/>
      <c r="C4" s="54" t="s">
        <v>16</v>
      </c>
      <c r="D4" s="54"/>
      <c r="E4" s="54"/>
      <c r="F4" s="54"/>
      <c r="G4" s="54"/>
    </row>
    <row r="5" spans="1:7" x14ac:dyDescent="0.25">
      <c r="A5" s="5" t="s">
        <v>3</v>
      </c>
      <c r="B5" s="6"/>
      <c r="C5" s="55">
        <v>42551</v>
      </c>
      <c r="D5" s="55"/>
      <c r="E5" s="55"/>
      <c r="F5" s="55"/>
      <c r="G5" s="55"/>
    </row>
    <row r="6" spans="1:7" x14ac:dyDescent="0.25">
      <c r="A6" s="4"/>
      <c r="B6" s="4"/>
      <c r="C6" s="4"/>
      <c r="D6" s="4"/>
      <c r="E6" s="4"/>
      <c r="F6" s="4"/>
      <c r="G6" s="4"/>
    </row>
    <row r="7" spans="1:7" x14ac:dyDescent="0.25">
      <c r="A7" s="7" t="s">
        <v>4</v>
      </c>
      <c r="B7" s="8"/>
      <c r="C7" s="56" t="s">
        <v>23</v>
      </c>
      <c r="D7" s="56"/>
      <c r="E7" s="56"/>
      <c r="F7" s="56"/>
      <c r="G7" s="56"/>
    </row>
    <row r="8" spans="1:7" x14ac:dyDescent="0.25">
      <c r="A8" s="7" t="s">
        <v>5</v>
      </c>
      <c r="B8" s="8"/>
      <c r="C8" s="56">
        <v>41395</v>
      </c>
      <c r="D8" s="56"/>
      <c r="E8" s="56"/>
      <c r="F8" s="56"/>
      <c r="G8" s="56"/>
    </row>
    <row r="9" spans="1:7" x14ac:dyDescent="0.25">
      <c r="A9" s="7" t="s">
        <v>6</v>
      </c>
      <c r="B9" s="9"/>
      <c r="C9" s="50">
        <v>3800000</v>
      </c>
      <c r="D9" s="50"/>
      <c r="E9" s="50"/>
      <c r="F9" s="50"/>
      <c r="G9" s="50"/>
    </row>
    <row r="10" spans="1:7" x14ac:dyDescent="0.25">
      <c r="A10" s="7" t="s">
        <v>7</v>
      </c>
      <c r="B10" s="9"/>
      <c r="C10" s="51" t="s">
        <v>18</v>
      </c>
      <c r="D10" s="51"/>
      <c r="E10" s="51"/>
      <c r="F10" s="51"/>
      <c r="G10" s="51"/>
    </row>
    <row r="11" spans="1:7" x14ac:dyDescent="0.25">
      <c r="A11" s="10" t="s">
        <v>8</v>
      </c>
      <c r="B11" s="11"/>
      <c r="C11" s="51" t="s">
        <v>19</v>
      </c>
      <c r="D11" s="51"/>
      <c r="E11" s="51"/>
      <c r="F11" s="51"/>
      <c r="G11" s="51"/>
    </row>
    <row r="12" spans="1:7" x14ac:dyDescent="0.25">
      <c r="A12" s="4"/>
      <c r="B12" s="4"/>
      <c r="C12" s="4"/>
      <c r="D12" s="4"/>
      <c r="E12" s="4"/>
      <c r="F12" s="4"/>
      <c r="G12" s="4"/>
    </row>
    <row r="13" spans="1:7" ht="15.75" thickBot="1" x14ac:dyDescent="0.3">
      <c r="A13" s="12" t="s">
        <v>9</v>
      </c>
      <c r="B13" s="4"/>
      <c r="C13" s="12" t="s">
        <v>10</v>
      </c>
      <c r="D13" s="13"/>
      <c r="E13" s="12" t="s">
        <v>11</v>
      </c>
      <c r="F13" s="13"/>
      <c r="G13" s="12" t="s">
        <v>12</v>
      </c>
    </row>
    <row r="14" spans="1:7" x14ac:dyDescent="0.25">
      <c r="A14" s="14">
        <v>2017</v>
      </c>
      <c r="B14" s="15" t="s">
        <v>13</v>
      </c>
      <c r="C14" s="16">
        <v>255000</v>
      </c>
      <c r="D14" s="15" t="s">
        <v>13</v>
      </c>
      <c r="E14" s="16">
        <v>88112</v>
      </c>
      <c r="F14" s="15" t="s">
        <v>13</v>
      </c>
      <c r="G14" s="17">
        <f t="shared" ref="G14:G21" si="0">+C14+E14</f>
        <v>343112</v>
      </c>
    </row>
    <row r="15" spans="1:7" x14ac:dyDescent="0.25">
      <c r="A15" s="14">
        <v>2018</v>
      </c>
      <c r="B15" s="15" t="s">
        <v>13</v>
      </c>
      <c r="C15" s="16">
        <v>255000</v>
      </c>
      <c r="D15" s="15" t="s">
        <v>13</v>
      </c>
      <c r="E15" s="16">
        <v>83012</v>
      </c>
      <c r="F15" s="15" t="s">
        <v>13</v>
      </c>
      <c r="G15" s="17">
        <f t="shared" si="0"/>
        <v>338012</v>
      </c>
    </row>
    <row r="16" spans="1:7" x14ac:dyDescent="0.25">
      <c r="A16" s="14">
        <v>2019</v>
      </c>
      <c r="B16" s="15" t="s">
        <v>13</v>
      </c>
      <c r="C16" s="16">
        <v>250000</v>
      </c>
      <c r="D16" s="15" t="s">
        <v>13</v>
      </c>
      <c r="E16" s="16">
        <v>77962</v>
      </c>
      <c r="F16" s="15" t="s">
        <v>13</v>
      </c>
      <c r="G16" s="17">
        <f t="shared" si="0"/>
        <v>327962</v>
      </c>
    </row>
    <row r="17" spans="1:7" x14ac:dyDescent="0.25">
      <c r="A17" s="14">
        <v>2020</v>
      </c>
      <c r="B17" s="15" t="s">
        <v>13</v>
      </c>
      <c r="C17" s="16">
        <v>245000</v>
      </c>
      <c r="D17" s="15" t="s">
        <v>13</v>
      </c>
      <c r="E17" s="16">
        <v>73012</v>
      </c>
      <c r="F17" s="15" t="s">
        <v>13</v>
      </c>
      <c r="G17" s="17">
        <f t="shared" si="0"/>
        <v>318012</v>
      </c>
    </row>
    <row r="18" spans="1:7" x14ac:dyDescent="0.25">
      <c r="A18" s="14">
        <v>2021</v>
      </c>
      <c r="B18" s="15" t="s">
        <v>13</v>
      </c>
      <c r="C18" s="16">
        <v>240000</v>
      </c>
      <c r="D18" s="15" t="s">
        <v>13</v>
      </c>
      <c r="E18" s="16">
        <v>68162</v>
      </c>
      <c r="F18" s="15" t="s">
        <v>13</v>
      </c>
      <c r="G18" s="17">
        <f t="shared" si="0"/>
        <v>308162</v>
      </c>
    </row>
    <row r="19" spans="1:7" x14ac:dyDescent="0.25">
      <c r="A19" s="14">
        <v>2022</v>
      </c>
      <c r="B19" s="15" t="s">
        <v>13</v>
      </c>
      <c r="C19" s="16">
        <v>260000</v>
      </c>
      <c r="D19" s="15" t="s">
        <v>13</v>
      </c>
      <c r="E19" s="16">
        <v>63162</v>
      </c>
      <c r="F19" s="15" t="s">
        <v>13</v>
      </c>
      <c r="G19" s="17">
        <f t="shared" si="0"/>
        <v>323162</v>
      </c>
    </row>
    <row r="20" spans="1:7" x14ac:dyDescent="0.25">
      <c r="A20" s="14">
        <v>2023</v>
      </c>
      <c r="B20" s="15" t="s">
        <v>13</v>
      </c>
      <c r="C20" s="16">
        <v>260000</v>
      </c>
      <c r="D20" s="15" t="s">
        <v>13</v>
      </c>
      <c r="E20" s="16">
        <v>57962</v>
      </c>
      <c r="F20" s="15" t="s">
        <v>13</v>
      </c>
      <c r="G20" s="17">
        <f t="shared" si="0"/>
        <v>317962</v>
      </c>
    </row>
    <row r="21" spans="1:7" x14ac:dyDescent="0.25">
      <c r="A21" s="14">
        <v>2024</v>
      </c>
      <c r="B21" s="15" t="s">
        <v>13</v>
      </c>
      <c r="C21" s="16">
        <v>255000</v>
      </c>
      <c r="D21" s="15" t="s">
        <v>13</v>
      </c>
      <c r="E21" s="16">
        <v>52812</v>
      </c>
      <c r="F21" s="15" t="s">
        <v>13</v>
      </c>
      <c r="G21" s="17">
        <f t="shared" si="0"/>
        <v>307812</v>
      </c>
    </row>
    <row r="22" spans="1:7" x14ac:dyDescent="0.25">
      <c r="A22" s="14">
        <v>2025</v>
      </c>
      <c r="B22" s="15" t="s">
        <v>13</v>
      </c>
      <c r="C22" s="16">
        <v>245000</v>
      </c>
      <c r="D22" s="15" t="s">
        <v>13</v>
      </c>
      <c r="E22" s="16">
        <v>47506</v>
      </c>
      <c r="F22" s="15" t="s">
        <v>13</v>
      </c>
      <c r="G22" s="17">
        <f t="shared" ref="G22:G27" si="1">+C22+E22</f>
        <v>292506</v>
      </c>
    </row>
    <row r="23" spans="1:7" x14ac:dyDescent="0.25">
      <c r="A23" s="14">
        <v>2026</v>
      </c>
      <c r="B23" s="15" t="s">
        <v>13</v>
      </c>
      <c r="C23" s="16">
        <v>245000</v>
      </c>
      <c r="D23" s="15" t="s">
        <v>13</v>
      </c>
      <c r="E23" s="16">
        <v>41075</v>
      </c>
      <c r="F23" s="15" t="s">
        <v>13</v>
      </c>
      <c r="G23" s="17">
        <f t="shared" si="1"/>
        <v>286075</v>
      </c>
    </row>
    <row r="24" spans="1:7" x14ac:dyDescent="0.25">
      <c r="A24" s="14">
        <v>2027</v>
      </c>
      <c r="B24" s="15" t="s">
        <v>13</v>
      </c>
      <c r="C24" s="16">
        <v>240000</v>
      </c>
      <c r="D24" s="15" t="s">
        <v>13</v>
      </c>
      <c r="E24" s="16">
        <v>33800</v>
      </c>
      <c r="F24" s="15" t="s">
        <v>13</v>
      </c>
      <c r="G24" s="17">
        <f t="shared" si="1"/>
        <v>273800</v>
      </c>
    </row>
    <row r="25" spans="1:7" x14ac:dyDescent="0.25">
      <c r="A25" s="14">
        <v>2028</v>
      </c>
      <c r="B25" s="15" t="s">
        <v>13</v>
      </c>
      <c r="C25" s="16">
        <v>235000</v>
      </c>
      <c r="D25" s="15" t="s">
        <v>13</v>
      </c>
      <c r="E25" s="16">
        <v>25500</v>
      </c>
      <c r="F25" s="15" t="s">
        <v>13</v>
      </c>
      <c r="G25" s="17">
        <f t="shared" si="1"/>
        <v>260500</v>
      </c>
    </row>
    <row r="26" spans="1:7" x14ac:dyDescent="0.25">
      <c r="A26" s="14">
        <v>2029</v>
      </c>
      <c r="B26" s="15" t="s">
        <v>13</v>
      </c>
      <c r="C26" s="16">
        <v>235000</v>
      </c>
      <c r="D26" s="15" t="s">
        <v>13</v>
      </c>
      <c r="E26" s="16">
        <v>16100</v>
      </c>
      <c r="F26" s="15" t="s">
        <v>13</v>
      </c>
      <c r="G26" s="17">
        <f t="shared" si="1"/>
        <v>251100</v>
      </c>
    </row>
    <row r="27" spans="1:7" x14ac:dyDescent="0.25">
      <c r="A27" s="14">
        <v>2030</v>
      </c>
      <c r="B27" s="15" t="s">
        <v>13</v>
      </c>
      <c r="C27" s="16">
        <v>285000</v>
      </c>
      <c r="D27" s="15" t="s">
        <v>13</v>
      </c>
      <c r="E27" s="16">
        <v>5700</v>
      </c>
      <c r="F27" s="15" t="s">
        <v>13</v>
      </c>
      <c r="G27" s="17">
        <f t="shared" si="1"/>
        <v>290700</v>
      </c>
    </row>
    <row r="28" spans="1:7" s="25" customFormat="1" x14ac:dyDescent="0.25">
      <c r="A28" s="22"/>
      <c r="B28" s="23"/>
      <c r="C28" s="24"/>
      <c r="D28" s="23"/>
      <c r="E28" s="24"/>
      <c r="F28" s="23"/>
      <c r="G28" s="24"/>
    </row>
    <row r="29" spans="1:7" ht="15.75" thickBot="1" x14ac:dyDescent="0.3">
      <c r="A29" s="18" t="s">
        <v>14</v>
      </c>
      <c r="B29" s="19" t="s">
        <v>13</v>
      </c>
      <c r="C29" s="26">
        <f>SUM(C14:C27)</f>
        <v>3505000</v>
      </c>
      <c r="D29" s="19" t="s">
        <v>13</v>
      </c>
      <c r="E29" s="26">
        <f>SUM(E14:E27)</f>
        <v>733877</v>
      </c>
      <c r="F29" s="19" t="s">
        <v>13</v>
      </c>
      <c r="G29" s="26">
        <f>SUM(G14:G27)</f>
        <v>4238877</v>
      </c>
    </row>
    <row r="30" spans="1:7" ht="15.75" thickTop="1" x14ac:dyDescent="0.25">
      <c r="A30" s="4"/>
      <c r="B30" s="4"/>
      <c r="C30" s="4"/>
      <c r="D30" s="4"/>
      <c r="E30" s="4"/>
      <c r="F30" s="4"/>
      <c r="G30" s="4"/>
    </row>
    <row r="31" spans="1:7" x14ac:dyDescent="0.25">
      <c r="A31" s="18"/>
      <c r="B31" s="3"/>
      <c r="C31" s="20"/>
      <c r="D31" s="3"/>
      <c r="E31" s="20"/>
      <c r="F31" s="3"/>
      <c r="G31" s="20"/>
    </row>
    <row r="32" spans="1:7" x14ac:dyDescent="0.25">
      <c r="A32" s="41" t="s">
        <v>58</v>
      </c>
      <c r="B32" s="42"/>
      <c r="C32" s="42"/>
      <c r="D32" s="42"/>
      <c r="E32" s="42"/>
      <c r="F32" s="42"/>
      <c r="G32" s="43"/>
    </row>
    <row r="33" spans="1:7" x14ac:dyDescent="0.25">
      <c r="A33" s="44"/>
      <c r="B33" s="45"/>
      <c r="C33" s="45"/>
      <c r="D33" s="45"/>
      <c r="E33" s="45"/>
      <c r="F33" s="45"/>
      <c r="G33" s="46"/>
    </row>
    <row r="34" spans="1:7" x14ac:dyDescent="0.25">
      <c r="A34" s="47"/>
      <c r="B34" s="48"/>
      <c r="C34" s="48"/>
      <c r="D34" s="48"/>
      <c r="E34" s="48"/>
      <c r="F34" s="48"/>
      <c r="G34" s="49"/>
    </row>
    <row r="35" spans="1:7" x14ac:dyDescent="0.25">
      <c r="A35" s="4"/>
      <c r="B35" s="4"/>
      <c r="C35" s="4"/>
      <c r="D35" s="4"/>
      <c r="E35" s="4"/>
      <c r="F35" s="4"/>
      <c r="G35" s="4"/>
    </row>
    <row r="36" spans="1:7" x14ac:dyDescent="0.25">
      <c r="A36" s="4"/>
      <c r="B36" s="4"/>
      <c r="C36" s="4"/>
      <c r="D36" s="4"/>
      <c r="E36" s="4"/>
      <c r="F36" s="4"/>
      <c r="G36" s="4"/>
    </row>
    <row r="37" spans="1:7" x14ac:dyDescent="0.25">
      <c r="A37" s="4"/>
      <c r="B37" s="4"/>
      <c r="C37" s="4"/>
      <c r="D37" s="4"/>
      <c r="E37" s="4"/>
      <c r="F37" s="4"/>
      <c r="G37" s="4"/>
    </row>
    <row r="38" spans="1:7" x14ac:dyDescent="0.25">
      <c r="A38" s="4"/>
      <c r="B38" s="4"/>
      <c r="C38" s="4"/>
      <c r="D38" s="4"/>
      <c r="E38" s="4"/>
      <c r="F38" s="4"/>
      <c r="G38" s="4"/>
    </row>
    <row r="39" spans="1:7" x14ac:dyDescent="0.25">
      <c r="A39" s="4"/>
      <c r="B39" s="4"/>
      <c r="C39" s="4"/>
      <c r="D39" s="4"/>
      <c r="E39" s="4"/>
      <c r="F39" s="4"/>
      <c r="G39" s="4"/>
    </row>
    <row r="40" spans="1:7" x14ac:dyDescent="0.25">
      <c r="A40" s="4"/>
      <c r="B40" s="4"/>
      <c r="C40" s="4"/>
      <c r="D40" s="4"/>
      <c r="E40" s="4"/>
      <c r="F40" s="4"/>
      <c r="G40" s="4"/>
    </row>
    <row r="41" spans="1:7" x14ac:dyDescent="0.25">
      <c r="A41" s="4"/>
      <c r="B41" s="4"/>
      <c r="C41" s="4"/>
      <c r="D41" s="4"/>
      <c r="E41" s="4"/>
      <c r="F41" s="4"/>
      <c r="G41" s="4"/>
    </row>
  </sheetData>
  <mergeCells count="10">
    <mergeCell ref="A32:G34"/>
    <mergeCell ref="C9:G9"/>
    <mergeCell ref="C10:G10"/>
    <mergeCell ref="C11:G11"/>
    <mergeCell ref="A1:G1"/>
    <mergeCell ref="C3:G3"/>
    <mergeCell ref="C4:G4"/>
    <mergeCell ref="C5:G5"/>
    <mergeCell ref="C7:G7"/>
    <mergeCell ref="C8:G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"/>
  <sheetViews>
    <sheetView workbookViewId="0">
      <selection activeCell="O37" sqref="O37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PARK.Document" ma:contentTypeID="0x01010045287B932D1C4739A0C406ADC0B4048A00844F9FEC0432394490200CC59102F1E0" ma:contentTypeVersion="11" ma:contentTypeDescription="SPARK Document" ma:contentTypeScope="" ma:versionID="75dff676b9c7c62cc1864e16f876ae2b">
  <xsd:schema xmlns:xsd="http://www.w3.org/2001/XMLSchema" xmlns:xs="http://www.w3.org/2001/XMLSchema" xmlns:p="http://schemas.microsoft.com/office/2006/metadata/properties" xmlns:ns2="de76a6b4-d39f-45cb-b910-36e86f990337" xmlns:ns3="29afd7e5-8155-46dc-b1aa-89c24ba58240" targetNamespace="http://schemas.microsoft.com/office/2006/metadata/properties" ma:root="true" ma:fieldsID="84c5a77ce4d9a517b6fe77b9c79d803e" ns2:_="" ns3:_="">
    <xsd:import namespace="de76a6b4-d39f-45cb-b910-36e86f990337"/>
    <xsd:import namespace="29afd7e5-8155-46dc-b1aa-89c24ba5824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b02ef9c9ba2b47a7a966ec85f27fc64b" minOccurs="0"/>
                <xsd:element ref="ns2:TaxCatchAll" minOccurs="0"/>
                <xsd:element ref="ns2:TaxCatchAllLabel" minOccurs="0"/>
                <xsd:element ref="ns2:hd313e3cdfe647b3a6b09e2e2bc5fac2" minOccurs="0"/>
                <xsd:element ref="ns2:Owner" minOccurs="0"/>
                <xsd:element ref="ns2:ac28b01270a741659ca1702f61e5905d" minOccurs="0"/>
                <xsd:element ref="ns2:m313429e0e3e4c31a09a513f07c3196b" minOccurs="0"/>
                <xsd:element ref="ns2:n098ebb87c784f83a42ec9af1bd9cecf" minOccurs="0"/>
                <xsd:element ref="ns2:TaxKeywordTaxHTField" minOccurs="0"/>
                <xsd:element ref="ns2:DeliverableYea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6a6b4-d39f-45cb-b910-36e86f99033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b02ef9c9ba2b47a7a966ec85f27fc64b" ma:index="11" nillable="true" ma:taxonomy="true" ma:internalName="b02ef9c9ba2b47a7a966ec85f27fc64b" ma:taxonomyFieldName="Team" ma:displayName="Team" ma:default="1;#City of New Baltimore|fcfa5908-94dc-4055-bc86-faac41a0089e" ma:fieldId="{b02ef9c9-ba2b-47a7-a966-ec85f27fc64b}" ma:taxonomyMulti="true" ma:sspId="44701a1a-db80-47b1-aa05-ddfc6fba7142" ma:termSetId="93f9944b-d8f1-461c-892e-abf1b64721e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description="" ma:hidden="true" ma:list="{4decebe3-2386-4eb5-b347-3cec6b705e9b}" ma:internalName="TaxCatchAll" ma:showField="CatchAllData" ma:web="de76a6b4-d39f-45cb-b910-36e86f9903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description="" ma:hidden="true" ma:list="{4decebe3-2386-4eb5-b347-3cec6b705e9b}" ma:internalName="TaxCatchAllLabel" ma:readOnly="true" ma:showField="CatchAllDataLabel" ma:web="de76a6b4-d39f-45cb-b910-36e86f9903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d313e3cdfe647b3a6b09e2e2bc5fac2" ma:index="15" nillable="true" ma:taxonomy="true" ma:internalName="hd313e3cdfe647b3a6b09e2e2bc5fac2" ma:taxonomyFieldName="TeamType" ma:displayName="Team Type" ma:readOnly="false" ma:default="2;#Engagement|e0bc32a7-2c83-472f-b6d7-c829e64d00a7" ma:fieldId="{1d313e3c-dfe6-47b3-a6b0-9e2e2bc5fac2}" ma:sspId="44701a1a-db80-47b1-aa05-ddfc6fba7142" ma:termSetId="14664bb3-b598-4762-9d05-d5b859d6e0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wner" ma:index="17" nillable="true" ma:displayName="Owner" ma:description="Please select the owner this content applied to" ma:hidden="true" ma:list="UserInfo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c28b01270a741659ca1702f61e5905d" ma:index="18" nillable="true" ma:taxonomy="true" ma:internalName="ac28b01270a741659ca1702f61e5905d" ma:taxonomyFieldName="ResourceType" ma:displayName="Resource Type" ma:readOnly="false" ma:fieldId="{ac28b012-70a7-4165-9ca1-702f61e5905d}" ma:sspId="44701a1a-db80-47b1-aa05-ddfc6fba7142" ma:termSetId="5792e98d-b39f-42d0-961b-31f9dd407de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313429e0e3e4c31a09a513f07c3196b" ma:index="20" nillable="true" ma:taxonomy="true" ma:internalName="m313429e0e3e4c31a09a513f07c3196b" ma:taxonomyFieldName="CardType" ma:displayName="Card Type" ma:readOnly="false" ma:fieldId="{6313429e-0e3e-4c31-a09a-513f07c3196b}" ma:sspId="44701a1a-db80-47b1-aa05-ddfc6fba7142" ma:termSetId="1cf24322-559c-4176-9f6a-b42e4aadb54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098ebb87c784f83a42ec9af1bd9cecf" ma:index="22" nillable="true" ma:taxonomy="true" ma:internalName="n098ebb87c784f83a42ec9af1bd9cecf" ma:taxonomyFieldName="Topic" ma:displayName="Topic" ma:readOnly="false" ma:fieldId="{7098ebb8-7c78-4f83-a42e-c9af1bd9cecf}" ma:taxonomyMulti="true" ma:sspId="44701a1a-db80-47b1-aa05-ddfc6fba7142" ma:termSetId="8ca3fd85-7b5c-42e6-a6be-bfca5e18272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4" nillable="true" ma:taxonomy="true" ma:internalName="TaxKeywordTaxHTField" ma:taxonomyFieldName="TaxKeyword" ma:displayName="Enterprise Keywords" ma:readOnly="false" ma:fieldId="{23f27201-bee3-471e-b2e7-b64fd8b7ca38}" ma:taxonomyMulti="true" ma:sspId="44701a1a-db80-47b1-aa05-ddfc6fba7142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DeliverableYear" ma:index="26" nillable="true" ma:displayName="Deliverable Year" ma:description="" ma:hidden="true" ma:internalName="DeliverableYear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afd7e5-8155-46dc-b1aa-89c24ba58240" elementFormDefault="qualified">
    <xsd:import namespace="http://schemas.microsoft.com/office/2006/documentManagement/types"/>
    <xsd:import namespace="http://schemas.microsoft.com/office/infopath/2007/PartnerControls"/>
    <xsd:element name="SharedWithUsers" ma:index="27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8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098ebb87c784f83a42ec9af1bd9cecf xmlns="de76a6b4-d39f-45cb-b910-36e86f990337">
      <Terms xmlns="http://schemas.microsoft.com/office/infopath/2007/PartnerControls"/>
    </n098ebb87c784f83a42ec9af1bd9cecf>
    <Owner xmlns="de76a6b4-d39f-45cb-b910-36e86f990337">
      <UserInfo>
        <DisplayName/>
        <AccountId xsi:nil="true"/>
        <AccountType/>
      </UserInfo>
    </Owner>
    <ac28b01270a741659ca1702f61e5905d xmlns="de76a6b4-d39f-45cb-b910-36e86f990337">
      <Terms xmlns="http://schemas.microsoft.com/office/infopath/2007/PartnerControls"/>
    </ac28b01270a741659ca1702f61e5905d>
    <TaxCatchAll xmlns="de76a6b4-d39f-45cb-b910-36e86f990337"/>
    <m313429e0e3e4c31a09a513f07c3196b xmlns="de76a6b4-d39f-45cb-b910-36e86f990337">
      <Terms xmlns="http://schemas.microsoft.com/office/infopath/2007/PartnerControls"/>
    </m313429e0e3e4c31a09a513f07c3196b>
    <hd313e3cdfe647b3a6b09e2e2bc5fac2 xmlns="de76a6b4-d39f-45cb-b910-36e86f990337">
      <Terms xmlns="http://schemas.microsoft.com/office/infopath/2007/PartnerControls"/>
    </hd313e3cdfe647b3a6b09e2e2bc5fac2>
    <TaxKeywordTaxHTField xmlns="de76a6b4-d39f-45cb-b910-36e86f990337">
      <Terms xmlns="http://schemas.microsoft.com/office/infopath/2007/PartnerControls"/>
    </TaxKeywordTaxHTField>
    <b02ef9c9ba2b47a7a966ec85f27fc64b xmlns="de76a6b4-d39f-45cb-b910-36e86f990337">
      <Terms xmlns="http://schemas.microsoft.com/office/infopath/2007/PartnerControls"/>
    </b02ef9c9ba2b47a7a966ec85f27fc64b>
    <_dlc_DocId xmlns="de76a6b4-d39f-45cb-b910-36e86f990337">NVSTT7Z65TEP-461703600-1503</_dlc_DocId>
    <_dlc_DocIdUrl xmlns="de76a6b4-d39f-45cb-b910-36e86f990337">
      <Url>https://plantemoran.sharepoint.com/sites/C003819/J007690/_layouts/15/DocIdRedir.aspx?ID=NVSTT7Z65TEP-461703600-1503</Url>
      <Description>NVSTT7Z65TEP-461703600-1503</Description>
    </_dlc_DocIdUrl>
    <DeliverableYear xmlns="de76a6b4-d39f-45cb-b910-36e86f99033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2E260F7-6531-4EBD-B262-342EA2C18049}"/>
</file>

<file path=customXml/itemProps2.xml><?xml version="1.0" encoding="utf-8"?>
<ds:datastoreItem xmlns:ds="http://schemas.openxmlformats.org/officeDocument/2006/customXml" ds:itemID="{A726C4A2-FB68-4E7D-BAAD-67B7CE90A9F8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8539d815-265e-402e-8ed7-49f46e0d1195"/>
    <ds:schemaRef ds:uri="http://purl.org/dc/terms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60DDBAA-EA72-4795-932D-CCB6C8991B7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AB5AB1A-3E70-4DBB-8417-CB6443FD037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Instructions</vt:lpstr>
      <vt:lpstr>2012A Unlimit Tax (Street 3)</vt:lpstr>
      <vt:lpstr>2011 Tax Oblig (Street 1 &amp; 2)</vt:lpstr>
      <vt:lpstr>Special Assess (Windridge)</vt:lpstr>
      <vt:lpstr>Firetruck</vt:lpstr>
      <vt:lpstr>2007 MI Clean Water State</vt:lpstr>
      <vt:lpstr>2012B Unlimit Tax (Water)</vt:lpstr>
      <vt:lpstr>2012A Unlimit Tax (Water)</vt:lpstr>
      <vt:lpstr>Paid in Full --&gt;</vt:lpstr>
      <vt:lpstr>2004 Unlimit Tax Obligation</vt:lpstr>
      <vt:lpstr>2005 Unlimit Tax Obligation</vt:lpstr>
      <vt:lpstr>'2004 Unlimit Tax Obligation'!Print_Titles</vt:lpstr>
      <vt:lpstr>'2005 Unlimit Tax Obligation'!Print_Titles</vt:lpstr>
      <vt:lpstr>'2007 MI Clean Water State'!Print_Titles</vt:lpstr>
      <vt:lpstr>'2011 Tax Oblig (Street 1 &amp; 2)'!Print_Titles</vt:lpstr>
      <vt:lpstr>'2012A Unlimit Tax (Street 3)'!Print_Titles</vt:lpstr>
      <vt:lpstr>'2012A Unlimit Tax (Water)'!Print_Titles</vt:lpstr>
      <vt:lpstr>'2012B Unlimit Tax (Water)'!Print_Titles</vt:lpstr>
    </vt:vector>
  </TitlesOfParts>
  <Company>Plante Moran, PLLP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latonya.edwards</dc:creator>
  <cp:lastModifiedBy>brian.camiller</cp:lastModifiedBy>
  <cp:lastPrinted>2014-11-12T16:43:52Z</cp:lastPrinted>
  <dcterms:created xsi:type="dcterms:W3CDTF">2014-11-12T15:57:48Z</dcterms:created>
  <dcterms:modified xsi:type="dcterms:W3CDTF">2016-10-13T18:26:56Z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0x01010045287B932D1C4739A0C406ADC0B4048A00844F9FEC0432394490200CC59102F1E0</vt:lpwstr>
  </property>
  <property fmtid="{D5CDD505-2E9C-101B-9397-08002B2CF9AE}" pid="3" name="_dlc_policyId">
    <vt:lpwstr>0x0101006BE7B125B3C52240807E3FBE7DB4F32922|730207251</vt:lpwstr>
  </property>
  <property fmtid="{D5CDD505-2E9C-101B-9397-08002B2CF9AE}" pid="4" name="ItemRetentionFormula">
    <vt:lpwstr>&lt;formula id="Microsoft.Office.RecordsManagement.PolicyFeatures.Expiration.Formula.BuiltIn"&gt;&lt;number&gt;7&lt;/number&gt;&lt;property&gt;Modified&lt;/property&gt;&lt;propertyId&gt;28cf69c5-fa48-462a-b5cd-27b6f9d2bd5f&lt;/propertyId&gt;&lt;period&gt;years&lt;/period&gt;&lt;/formula&gt;</vt:lpwstr>
  </property>
  <property fmtid="{D5CDD505-2E9C-101B-9397-08002B2CF9AE}" pid="5" name="TaxKeyword">
    <vt:lpwstr/>
  </property>
  <property fmtid="{D5CDD505-2E9C-101B-9397-08002B2CF9AE}" pid="6" name="PMEmailBCC">
    <vt:lpwstr/>
  </property>
  <property fmtid="{D5CDD505-2E9C-101B-9397-08002B2CF9AE}" pid="7" name="PMEmailFrom">
    <vt:lpwstr/>
  </property>
  <property fmtid="{D5CDD505-2E9C-101B-9397-08002B2CF9AE}" pid="8" name="Topic">
    <vt:lpwstr/>
  </property>
  <property fmtid="{D5CDD505-2E9C-101B-9397-08002B2CF9AE}" pid="9" name="PMEmailCC">
    <vt:lpwstr/>
  </property>
  <property fmtid="{D5CDD505-2E9C-101B-9397-08002B2CF9AE}" pid="10" name="Team">
    <vt:lpwstr/>
  </property>
  <property fmtid="{D5CDD505-2E9C-101B-9397-08002B2CF9AE}" pid="11" name="ResourceType">
    <vt:lpwstr/>
  </property>
  <property fmtid="{D5CDD505-2E9C-101B-9397-08002B2CF9AE}" pid="12" name="PMEmailTo">
    <vt:lpwstr/>
  </property>
  <property fmtid="{D5CDD505-2E9C-101B-9397-08002B2CF9AE}" pid="13" name="PMEmailSent">
    <vt:lpwstr/>
  </property>
  <property fmtid="{D5CDD505-2E9C-101B-9397-08002B2CF9AE}" pid="14" name="_dlc_DocIdItemGuid">
    <vt:lpwstr>ec78cac3-8101-46f9-9b7b-dc10127b72ef</vt:lpwstr>
  </property>
  <property fmtid="{D5CDD505-2E9C-101B-9397-08002B2CF9AE}" pid="15" name="PMEmailAttachment">
    <vt:bool>false</vt:bool>
  </property>
  <property fmtid="{D5CDD505-2E9C-101B-9397-08002B2CF9AE}" pid="16" name="PMEmailSubject">
    <vt:lpwstr/>
  </property>
  <property fmtid="{D5CDD505-2E9C-101B-9397-08002B2CF9AE}" pid="17" name="CardType">
    <vt:lpwstr/>
  </property>
  <property fmtid="{D5CDD505-2E9C-101B-9397-08002B2CF9AE}" pid="18" name="TeamType">
    <vt:lpwstr/>
  </property>
</Properties>
</file>